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aport 2020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<sst xmlns="http://schemas.openxmlformats.org/spreadsheetml/2006/main" count="25" uniqueCount="25">
  <si>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łączna kwota obligacji do wykupu i spłat pożyczek</t>
  </si>
  <si>
    <t>obligacje 5.000.000,00 zł rok 2011</t>
  </si>
  <si>
    <t>obligacje  3.000.000,00 zł     rok 2014</t>
  </si>
  <si>
    <t>obligacje 1.000.000,00 zł rok 2015</t>
  </si>
  <si>
    <t>pożyczka z WFOŚiGW 144.900,00 zł Budowa kanalizacji sanitarnej ul. Fredry w Mosinie</t>
  </si>
  <si>
    <t>pożyczka z WFOSiGW 761.545,00 zł Termomodernizacja Zespołu Szkół nr 2 w Mosinie</t>
  </si>
  <si>
    <t>pożyczka WFOŚiGW 953.998,02 zł Budowa kanalizacji deszczowej w ul. Torowej, Jesionowej, Cisowej, Dębowej, Ogrodowej w Mosinie</t>
  </si>
  <si>
    <t>obligacje 16.000.000,00 zł rok 2010</t>
  </si>
  <si>
    <t>kwota długu na koniec roku</t>
  </si>
  <si>
    <t>terminy wykupu obligacji i spłaty pożyczek</t>
  </si>
  <si>
    <t>pożyczka WFOŚiGW 320.000,00 zł Modernizacja źródła ciepła i instalacji c.o. w budynkach oświatowych Gminy Mosina (w tym: 230.000,00 zł 2015 r. i 90.000,00 zł 2016 r.)</t>
  </si>
  <si>
    <t>obligacje  3.500.000,00 zł rok 2013</t>
  </si>
  <si>
    <t>pożyczka z WFOŚiGW 500.000,00 zł Budowa kanalizacji deszczowej w ul. Wodnej w Mosinie etap II umowa z dnia 25.10.2016 r.</t>
  </si>
  <si>
    <t>obligacje 10.000.000,00 2018 r.</t>
  </si>
  <si>
    <t xml:space="preserve">obligacje 13.500.000,00 2017 r. </t>
  </si>
  <si>
    <t>obligacje 6.000.000,00  2019 r.</t>
  </si>
  <si>
    <t>obligacje 19.000.000,00 2020 r.</t>
  </si>
  <si>
    <t>obligacje 12.500.000,00 2021 r.</t>
  </si>
  <si>
    <t>obligacje 5.700.000,00  2022 r.</t>
  </si>
  <si>
    <t>obligacje 6.000.000,00  rok 2016</t>
  </si>
  <si>
    <t>95.399,80 zł pożyczka umorzona 18.03.2020 r.</t>
  </si>
  <si>
    <t>57.960,00 zł spłata odroczona do 30.06.2023 r.</t>
  </si>
  <si>
    <t>Mosina, dnia 2020-09-15</t>
  </si>
  <si>
    <t>pożyczka z WFOŚiGW 235000,00 zł Budowa kanalizacji sanitarnej w ul. Krótkiej w Mosinie umowa z dnia 25.10.2016 r.</t>
  </si>
  <si>
    <t>Informacja o wielkości zadłużenia Gminy Mosina na lata 2019-2026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</si>
</sst>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7"/>
      <name val="Times New Roman"/>
      <family val="1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8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3" fillId="0" borderId="1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1" xfId="0" applyNumberFormat="1" applyFont="1" applyFill="1" applyBorder="1" applyAlignment="1">
      <alignment vertical="center"/>
    </xf>
    <xf numFmtId="0" fontId="5" fillId="32" borderId="11" xfId="0" applyFont="1" applyFill="1" applyBorder="1" applyAlignment="1">
      <alignment/>
    </xf>
    <xf numFmtId="4" fontId="6" fillId="0" borderId="11" xfId="0" applyNumberFormat="1" applyFont="1" applyBorder="1" applyAlignment="1">
      <alignment vertical="center"/>
    </xf>
    <xf numFmtId="4" fontId="6" fillId="32" borderId="11" xfId="0" applyNumberFormat="1" applyFont="1" applyFill="1" applyBorder="1" applyAlignment="1">
      <alignment vertical="center"/>
    </xf>
    <xf numFmtId="4" fontId="4" fillId="32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0" fontId="5" fillId="32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2" borderId="11" xfId="0" applyNumberFormat="1" applyFont="1" applyFill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6" fillId="32" borderId="11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7" fillId="32" borderId="11" xfId="0" applyNumberFormat="1" applyFont="1" applyFill="1" applyBorder="1" applyAlignment="1">
      <alignment vertical="center"/>
    </xf>
    <xf numFmtId="4" fontId="7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7"/>
  <sheetViews>
    <sheetView tabSelected="1" zoomScalePageLayoutView="0" workbookViewId="0" topLeftCell="A1">
      <selection activeCell="A3" sqref="A3:U3"/>
    </sheetView>
  </sheetViews>
  <sheetFormatPr defaultColWidth="9.140625" defaultRowHeight="12.75"/>
  <cols>
    <col min="1" max="1" width="5.57421875" style="0" customWidth="1"/>
    <col min="2" max="3" width="11.7109375" style="0" hidden="1" customWidth="1"/>
    <col min="4" max="4" width="8.8515625" style="0" customWidth="1"/>
    <col min="5" max="5" width="8.7109375" style="0" customWidth="1"/>
    <col min="6" max="6" width="7.28125" style="0" customWidth="1"/>
    <col min="7" max="7" width="9.00390625" style="0" customWidth="1"/>
    <col min="8" max="8" width="8.7109375" style="0" customWidth="1"/>
    <col min="9" max="9" width="10.00390625" style="0" customWidth="1"/>
    <col min="10" max="10" width="8.57421875" style="0" customWidth="1"/>
    <col min="11" max="11" width="9.00390625" style="0" customWidth="1"/>
    <col min="12" max="12" width="10.421875" style="0" customWidth="1"/>
    <col min="13" max="13" width="8.7109375" style="0" customWidth="1"/>
    <col min="14" max="14" width="11.00390625" style="0" customWidth="1"/>
    <col min="15" max="15" width="13.7109375" style="0" hidden="1" customWidth="1"/>
    <col min="16" max="16" width="10.57421875" style="0" customWidth="1"/>
    <col min="17" max="17" width="14.57421875" style="0" hidden="1" customWidth="1"/>
    <col min="18" max="18" width="12.8515625" style="0" customWidth="1"/>
    <col min="19" max="19" width="11.8515625" style="0" customWidth="1"/>
    <col min="20" max="20" width="10.00390625" style="0" customWidth="1"/>
    <col min="21" max="21" width="9.7109375" style="0" customWidth="1"/>
    <col min="22" max="22" width="28.57421875" style="0" customWidth="1"/>
    <col min="23" max="23" width="28.7109375" style="0" customWidth="1"/>
    <col min="24" max="24" width="12.7109375" style="0" bestFit="1" customWidth="1"/>
  </cols>
  <sheetData>
    <row r="1" ht="19.5" customHeight="1"/>
    <row r="3" spans="1:21" ht="15.75">
      <c r="A3" s="37" t="s">
        <v>24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7" spans="1:21" ht="136.5" customHeight="1">
      <c r="A7" s="9" t="s">
        <v>9</v>
      </c>
      <c r="B7" s="9" t="s">
        <v>7</v>
      </c>
      <c r="C7" s="10" t="s">
        <v>1</v>
      </c>
      <c r="D7" s="10" t="s">
        <v>11</v>
      </c>
      <c r="E7" s="10" t="s">
        <v>2</v>
      </c>
      <c r="F7" s="10" t="s">
        <v>3</v>
      </c>
      <c r="G7" s="10" t="s">
        <v>19</v>
      </c>
      <c r="H7" s="10" t="s">
        <v>14</v>
      </c>
      <c r="I7" s="10" t="s">
        <v>13</v>
      </c>
      <c r="J7" s="10" t="s">
        <v>15</v>
      </c>
      <c r="K7" s="10" t="s">
        <v>16</v>
      </c>
      <c r="L7" s="10" t="s">
        <v>17</v>
      </c>
      <c r="M7" s="10" t="s">
        <v>18</v>
      </c>
      <c r="N7" s="10" t="s">
        <v>4</v>
      </c>
      <c r="O7" s="10" t="s">
        <v>5</v>
      </c>
      <c r="P7" s="10" t="s">
        <v>6</v>
      </c>
      <c r="Q7" s="10" t="s">
        <v>10</v>
      </c>
      <c r="R7" s="10" t="s">
        <v>12</v>
      </c>
      <c r="S7" s="10" t="s">
        <v>23</v>
      </c>
      <c r="T7" s="9" t="s">
        <v>0</v>
      </c>
      <c r="U7" s="11" t="s">
        <v>8</v>
      </c>
    </row>
    <row r="8" spans="1:21" ht="21.75" customHeight="1" hidden="1">
      <c r="A8" s="12">
        <v>2014</v>
      </c>
      <c r="B8" s="13">
        <v>0</v>
      </c>
      <c r="C8" s="13">
        <v>0</v>
      </c>
      <c r="D8" s="13"/>
      <c r="E8" s="13"/>
      <c r="F8" s="13"/>
      <c r="G8" s="13"/>
      <c r="H8" s="13"/>
      <c r="I8" s="14"/>
      <c r="J8" s="14"/>
      <c r="K8" s="14"/>
      <c r="L8" s="14"/>
      <c r="M8" s="14"/>
      <c r="N8" s="14"/>
      <c r="O8" s="14">
        <v>0</v>
      </c>
      <c r="P8" s="14"/>
      <c r="Q8" s="14"/>
      <c r="R8" s="14"/>
      <c r="S8" s="14"/>
      <c r="T8" s="13" t="e">
        <f>#REF!+#REF!+B8+C8+O8</f>
        <v>#REF!</v>
      </c>
      <c r="U8" s="15"/>
    </row>
    <row r="9" spans="1:21" ht="21.75" customHeight="1" hidden="1">
      <c r="A9" s="12">
        <v>2015</v>
      </c>
      <c r="B9" s="13">
        <v>0</v>
      </c>
      <c r="C9" s="13">
        <v>0</v>
      </c>
      <c r="D9" s="13"/>
      <c r="E9" s="13"/>
      <c r="F9" s="13"/>
      <c r="G9" s="13"/>
      <c r="H9" s="13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3">
        <f>SUM(B9:O9)</f>
        <v>0</v>
      </c>
      <c r="U9" s="15"/>
    </row>
    <row r="10" spans="1:23" ht="27.75" customHeight="1" hidden="1">
      <c r="A10" s="12">
        <v>2016</v>
      </c>
      <c r="B10" s="13"/>
      <c r="C10" s="13"/>
      <c r="D10" s="13"/>
      <c r="E10" s="13"/>
      <c r="F10" s="13"/>
      <c r="G10" s="13"/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>
        <v>0</v>
      </c>
      <c r="S10" s="14">
        <v>0</v>
      </c>
      <c r="T10" s="16">
        <f aca="true" t="shared" si="0" ref="T10:T21">SUM(B10:S10)</f>
        <v>0</v>
      </c>
      <c r="U10" s="17">
        <v>22617430.14</v>
      </c>
      <c r="V10" s="2"/>
      <c r="W10" s="3"/>
    </row>
    <row r="11" spans="1:23" ht="27.75" customHeight="1" hidden="1">
      <c r="A11" s="12">
        <v>2017</v>
      </c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6"/>
      <c r="U11" s="17">
        <v>28937478.22</v>
      </c>
      <c r="V11" s="1"/>
      <c r="W11" s="1"/>
    </row>
    <row r="12" spans="1:24" ht="27.75" customHeight="1" hidden="1">
      <c r="A12" s="12">
        <v>2018</v>
      </c>
      <c r="B12" s="13"/>
      <c r="C12" s="13"/>
      <c r="D12" s="13"/>
      <c r="E12" s="13"/>
      <c r="F12" s="13"/>
      <c r="G12" s="13"/>
      <c r="H12" s="13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6"/>
      <c r="U12" s="17">
        <v>34161180.17</v>
      </c>
      <c r="V12" s="1"/>
      <c r="W12" s="1"/>
      <c r="X12" s="1"/>
    </row>
    <row r="13" spans="1:23" ht="27.75" customHeight="1">
      <c r="A13" s="12">
        <v>2019</v>
      </c>
      <c r="B13" s="13"/>
      <c r="C13" s="13"/>
      <c r="D13" s="13">
        <v>1500000</v>
      </c>
      <c r="E13" s="13">
        <v>1500000</v>
      </c>
      <c r="F13" s="13">
        <v>500000</v>
      </c>
      <c r="G13" s="13"/>
      <c r="H13" s="13"/>
      <c r="I13" s="14">
        <v>3000000</v>
      </c>
      <c r="J13" s="14"/>
      <c r="K13" s="14"/>
      <c r="L13" s="14"/>
      <c r="M13" s="14"/>
      <c r="N13" s="14">
        <f>76590-57960</f>
        <v>18630</v>
      </c>
      <c r="O13" s="14">
        <v>234321.52</v>
      </c>
      <c r="P13" s="14">
        <f>293537.86-95399.8</f>
        <v>198138.06</v>
      </c>
      <c r="Q13" s="14">
        <v>110769.21</v>
      </c>
      <c r="R13" s="14">
        <v>138461.52</v>
      </c>
      <c r="S13" s="14">
        <v>54230.76</v>
      </c>
      <c r="T13" s="16">
        <f t="shared" si="0"/>
        <v>7254551.069999998</v>
      </c>
      <c r="U13" s="17">
        <f>U12-T13+6000000</f>
        <v>32906629.1</v>
      </c>
      <c r="V13" s="1"/>
      <c r="W13" s="1"/>
    </row>
    <row r="14" spans="1:23" ht="27.75" customHeight="1">
      <c r="A14" s="12">
        <v>2020</v>
      </c>
      <c r="B14" s="13"/>
      <c r="C14" s="13"/>
      <c r="D14" s="13"/>
      <c r="E14" s="13"/>
      <c r="F14" s="13"/>
      <c r="G14" s="13">
        <v>6000000</v>
      </c>
      <c r="H14" s="13"/>
      <c r="I14" s="14">
        <v>2000000</v>
      </c>
      <c r="J14" s="14"/>
      <c r="K14" s="14"/>
      <c r="L14" s="14"/>
      <c r="M14" s="14"/>
      <c r="N14" s="18">
        <v>0</v>
      </c>
      <c r="O14" s="14"/>
      <c r="P14" s="18">
        <v>0</v>
      </c>
      <c r="Q14" s="14"/>
      <c r="R14" s="14">
        <v>153846.2</v>
      </c>
      <c r="S14" s="14">
        <v>99423.1</v>
      </c>
      <c r="T14" s="16">
        <f t="shared" si="0"/>
        <v>8253269.3</v>
      </c>
      <c r="U14" s="17">
        <f>U13-T14+19000000</f>
        <v>43653359.8</v>
      </c>
      <c r="V14" s="1"/>
      <c r="W14" s="1"/>
    </row>
    <row r="15" spans="1:23" ht="27.75" customHeight="1">
      <c r="A15" s="12">
        <v>2021</v>
      </c>
      <c r="B15" s="13"/>
      <c r="C15" s="13"/>
      <c r="D15" s="13"/>
      <c r="E15" s="13"/>
      <c r="F15" s="13"/>
      <c r="G15" s="13"/>
      <c r="H15" s="13">
        <v>7000000</v>
      </c>
      <c r="I15" s="14">
        <v>2500000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>
        <f t="shared" si="0"/>
        <v>9500000</v>
      </c>
      <c r="U15" s="17">
        <f>U14-T15+12500000</f>
        <v>46653359.8</v>
      </c>
      <c r="V15" s="1"/>
      <c r="W15" s="1"/>
    </row>
    <row r="16" spans="1:23" ht="27.75" customHeight="1">
      <c r="A16" s="12">
        <v>2022</v>
      </c>
      <c r="B16" s="13"/>
      <c r="C16" s="13"/>
      <c r="D16" s="13"/>
      <c r="E16" s="13"/>
      <c r="F16" s="13"/>
      <c r="G16" s="13"/>
      <c r="H16" s="13">
        <v>6500000</v>
      </c>
      <c r="I16" s="14">
        <v>2500000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6">
        <f t="shared" si="0"/>
        <v>9000000</v>
      </c>
      <c r="U16" s="17">
        <f>U15-T16+5700000</f>
        <v>43353359.8</v>
      </c>
      <c r="V16" s="1"/>
      <c r="W16" s="1"/>
    </row>
    <row r="17" spans="1:23" ht="28.5" customHeight="1" hidden="1">
      <c r="A17" s="19"/>
      <c r="B17" s="20"/>
      <c r="C17" s="20"/>
      <c r="D17" s="20"/>
      <c r="E17" s="20"/>
      <c r="F17" s="20"/>
      <c r="G17" s="21"/>
      <c r="H17" s="22"/>
      <c r="I17" s="22"/>
      <c r="J17" s="23"/>
      <c r="K17" s="23"/>
      <c r="L17" s="23"/>
      <c r="M17" s="23"/>
      <c r="N17" s="24">
        <f>SUM(N10:N14)</f>
        <v>18630</v>
      </c>
      <c r="O17" s="24">
        <f>SUM(O10:O14)</f>
        <v>234321.52</v>
      </c>
      <c r="P17" s="24">
        <f>SUM(P10:P14)</f>
        <v>198138.06</v>
      </c>
      <c r="Q17" s="24">
        <f>SUM(Q10:Q13)</f>
        <v>110769.21</v>
      </c>
      <c r="R17" s="24">
        <f>SUM(R10:R14)</f>
        <v>292307.72</v>
      </c>
      <c r="S17" s="24">
        <f>SUM(S10:S14)</f>
        <v>153653.86000000002</v>
      </c>
      <c r="T17" s="16">
        <f t="shared" si="0"/>
        <v>1007820.3699999999</v>
      </c>
      <c r="U17" s="25"/>
      <c r="V17" s="1"/>
      <c r="W17" s="1"/>
    </row>
    <row r="18" spans="1:21" ht="27.75" customHeight="1">
      <c r="A18" s="26">
        <v>2023</v>
      </c>
      <c r="B18" s="27"/>
      <c r="C18" s="27"/>
      <c r="D18" s="27"/>
      <c r="E18" s="27"/>
      <c r="F18" s="27"/>
      <c r="G18" s="27"/>
      <c r="H18" s="27"/>
      <c r="I18" s="27"/>
      <c r="J18" s="28">
        <v>6000000</v>
      </c>
      <c r="K18" s="28"/>
      <c r="L18" s="28"/>
      <c r="M18" s="28">
        <v>2200000</v>
      </c>
      <c r="N18" s="29">
        <v>57960</v>
      </c>
      <c r="O18" s="30"/>
      <c r="P18" s="30"/>
      <c r="Q18" s="30"/>
      <c r="R18" s="30"/>
      <c r="S18" s="30"/>
      <c r="T18" s="16">
        <f t="shared" si="0"/>
        <v>8257960</v>
      </c>
      <c r="U18" s="31">
        <f>U16-T18</f>
        <v>35095399.8</v>
      </c>
    </row>
    <row r="19" spans="1:21" ht="27.75" customHeight="1">
      <c r="A19" s="26">
        <v>2024</v>
      </c>
      <c r="B19" s="32"/>
      <c r="C19" s="32"/>
      <c r="D19" s="32"/>
      <c r="E19" s="32"/>
      <c r="F19" s="32"/>
      <c r="G19" s="33"/>
      <c r="H19" s="33"/>
      <c r="I19" s="33"/>
      <c r="J19" s="33"/>
      <c r="K19" s="13">
        <v>9500000</v>
      </c>
      <c r="L19" s="13">
        <v>2500000</v>
      </c>
      <c r="M19" s="13"/>
      <c r="N19" s="34"/>
      <c r="O19" s="34"/>
      <c r="P19" s="34"/>
      <c r="Q19" s="34"/>
      <c r="R19" s="34"/>
      <c r="S19" s="34"/>
      <c r="T19" s="16">
        <f t="shared" si="0"/>
        <v>12000000</v>
      </c>
      <c r="U19" s="35">
        <f>U18-T19</f>
        <v>23095399.799999997</v>
      </c>
    </row>
    <row r="20" spans="1:21" ht="27.75" customHeight="1">
      <c r="A20" s="26">
        <v>2025</v>
      </c>
      <c r="B20" s="32"/>
      <c r="C20" s="32"/>
      <c r="D20" s="32"/>
      <c r="E20" s="32"/>
      <c r="F20" s="32"/>
      <c r="G20" s="33"/>
      <c r="H20" s="33"/>
      <c r="I20" s="33"/>
      <c r="J20" s="33"/>
      <c r="K20" s="13">
        <v>9500000</v>
      </c>
      <c r="L20" s="13">
        <v>2500000</v>
      </c>
      <c r="M20" s="13"/>
      <c r="N20" s="34"/>
      <c r="O20" s="34"/>
      <c r="P20" s="34"/>
      <c r="Q20" s="34"/>
      <c r="R20" s="34"/>
      <c r="S20" s="34"/>
      <c r="T20" s="16">
        <f t="shared" si="0"/>
        <v>12000000</v>
      </c>
      <c r="U20" s="35">
        <f>U19-T20</f>
        <v>11095399.799999997</v>
      </c>
    </row>
    <row r="21" spans="1:21" ht="25.5" customHeight="1">
      <c r="A21" s="26">
        <v>2026</v>
      </c>
      <c r="B21" s="32"/>
      <c r="C21" s="32"/>
      <c r="D21" s="32"/>
      <c r="E21" s="32"/>
      <c r="F21" s="32"/>
      <c r="G21" s="33"/>
      <c r="H21" s="33"/>
      <c r="I21" s="34"/>
      <c r="J21" s="34"/>
      <c r="K21" s="34"/>
      <c r="L21" s="34">
        <v>7500000</v>
      </c>
      <c r="M21" s="34">
        <v>3500000</v>
      </c>
      <c r="N21" s="34"/>
      <c r="O21" s="34"/>
      <c r="P21" s="34"/>
      <c r="Q21" s="34"/>
      <c r="R21" s="34"/>
      <c r="S21" s="34"/>
      <c r="T21" s="16">
        <f t="shared" si="0"/>
        <v>11000000</v>
      </c>
      <c r="U21" s="36">
        <f>U20-T21</f>
        <v>95399.79999999702</v>
      </c>
    </row>
    <row r="22" spans="14:22" ht="12.75">
      <c r="N22" s="4"/>
      <c r="O22" s="5"/>
      <c r="P22" s="5"/>
      <c r="Q22" s="5"/>
      <c r="R22" s="5"/>
      <c r="S22" s="4"/>
      <c r="T22" s="5"/>
      <c r="U22" s="4"/>
      <c r="V22" s="1"/>
    </row>
    <row r="23" spans="18:19" ht="12.75">
      <c r="R23" s="1"/>
      <c r="S23" s="1"/>
    </row>
    <row r="24" spans="1:16" ht="45">
      <c r="A24" s="6" t="s">
        <v>22</v>
      </c>
      <c r="N24" s="7" t="s">
        <v>21</v>
      </c>
      <c r="O24" s="8"/>
      <c r="P24" s="7" t="s">
        <v>20</v>
      </c>
    </row>
    <row r="25" spans="18:22" ht="12.75">
      <c r="R25" s="1"/>
      <c r="V25" s="1"/>
    </row>
    <row r="27" ht="12.75">
      <c r="N27" s="1">
        <f>57960+95399.8</f>
        <v>153359.8</v>
      </c>
    </row>
  </sheetData>
  <sheetProtection/>
  <mergeCells count="1">
    <mergeCell ref="A3:U3"/>
  </mergeCells>
  <printOptions/>
  <pageMargins left="0.07874015748031496" right="0.15748031496062992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borowiak</dc:creator>
  <cp:keywords/>
  <dc:description/>
  <cp:lastModifiedBy>Tatiana Cynka</cp:lastModifiedBy>
  <cp:lastPrinted>2020-09-16T06:59:27Z</cp:lastPrinted>
  <dcterms:created xsi:type="dcterms:W3CDTF">2010-06-09T06:33:30Z</dcterms:created>
  <dcterms:modified xsi:type="dcterms:W3CDTF">2020-09-18T05:43:21Z</dcterms:modified>
  <cp:category/>
  <cp:version/>
  <cp:contentType/>
  <cp:contentStatus/>
</cp:coreProperties>
</file>