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26" activeTab="0"/>
  </bookViews>
  <sheets>
    <sheet name="podatek 2024" sheetId="1" r:id="rId1"/>
    <sheet name="os. fiz. zm. o 15% " sheetId="2" r:id="rId2"/>
    <sheet name="os. prawne zmiana o 15%" sheetId="3" r:id="rId3"/>
    <sheet name="ark.2" sheetId="4" state="hidden" r:id="rId4"/>
    <sheet name="os. pr. symulacje" sheetId="5" state="hidden" r:id="rId5"/>
    <sheet name="os. pr. sym. 4,2%" sheetId="6" state="hidden" r:id="rId6"/>
    <sheet name="podatek przy stawkach max." sheetId="7" r:id="rId7"/>
    <sheet name="os. fiz. zm. o 17%" sheetId="8" r:id="rId8"/>
    <sheet name="os. prawne zm. o 17%" sheetId="9" r:id="rId9"/>
    <sheet name="os. fiz. zm. 20%" sheetId="10" r:id="rId10"/>
    <sheet name="os. prawne 20%" sheetId="11" r:id="rId11"/>
    <sheet name="os. fiz. 10%" sheetId="12" r:id="rId12"/>
    <sheet name="os. prawne 10%" sheetId="13" r:id="rId13"/>
    <sheet name="os. fiz. 12%" sheetId="14" r:id="rId14"/>
    <sheet name="os. prawne 12%" sheetId="15" r:id="rId15"/>
    <sheet name="progn. dochody" sheetId="16" r:id="rId16"/>
  </sheets>
  <definedNames/>
  <calcPr fullCalcOnLoad="1"/>
</workbook>
</file>

<file path=xl/sharedStrings.xml><?xml version="1.0" encoding="utf-8"?>
<sst xmlns="http://schemas.openxmlformats.org/spreadsheetml/2006/main" count="404" uniqueCount="102">
  <si>
    <t>podstawa opodatkowania</t>
  </si>
  <si>
    <t>osoby prawne</t>
  </si>
  <si>
    <t>osoby fizyczne</t>
  </si>
  <si>
    <t xml:space="preserve">powierzchnia łączna </t>
  </si>
  <si>
    <t>powierzchnia m2</t>
  </si>
  <si>
    <t>budynki mieszkanlne</t>
  </si>
  <si>
    <t>działalność gospod. - bud. mieszk.</t>
  </si>
  <si>
    <t>działalnośc gospod. - bud. pozost.</t>
  </si>
  <si>
    <t>budowle</t>
  </si>
  <si>
    <t>budynki - obrót mat. siewnym</t>
  </si>
  <si>
    <t>budynki pozostałe</t>
  </si>
  <si>
    <t>budynki - świadczenia zdrowotne</t>
  </si>
  <si>
    <t>grunty dz. gospodarcza</t>
  </si>
  <si>
    <t>grunty pod jeziorami w ha</t>
  </si>
  <si>
    <t>grunty pozostałe</t>
  </si>
  <si>
    <t>Kwoty podatku łącznie</t>
  </si>
  <si>
    <t>Symulacje podatkowe na rok 2010</t>
  </si>
  <si>
    <t>podatek 2009 r.</t>
  </si>
  <si>
    <t>stawka wg uchwały na rok 2009</t>
  </si>
  <si>
    <t>wzrost stawek o inflację za 2008 r. tj.  4,2%</t>
  </si>
  <si>
    <t>podatek przy inflacji 4,2%</t>
  </si>
  <si>
    <t>Mosina, dnia 2009-10-16</t>
  </si>
  <si>
    <t>Symulacje uwzględniają górne granice stawek kwotowych, wynikające z obwieszczenia Ministra Finansów z dnia 3 sierpnia 2009 r.</t>
  </si>
  <si>
    <t>wzrost stawek o inflację za I półrocze 2009 r. tj. 3,5%</t>
  </si>
  <si>
    <t>podatek przy inflacji 3,5%</t>
  </si>
  <si>
    <t>różnica podatku w latach 2009 - 2008</t>
  </si>
  <si>
    <t>wzrost stawek o inflację za rok 2008 tj. 4,2%</t>
  </si>
  <si>
    <t>różnica podatku w latach 2009 - 2010</t>
  </si>
  <si>
    <t>różnica podatku  lata 2009 - 2010</t>
  </si>
  <si>
    <t>stawka wg uchwały na rok 2013</t>
  </si>
  <si>
    <t>podatek 2013 r.</t>
  </si>
  <si>
    <t>ark.</t>
  </si>
  <si>
    <t xml:space="preserve">Podatek łączny </t>
  </si>
  <si>
    <t>suma:</t>
  </si>
  <si>
    <t>grunty niezabudowane objęte obszarem rewitalizacji</t>
  </si>
  <si>
    <t>stawki wg obwieszczenia Min. Fin.             na 2022 r.</t>
  </si>
  <si>
    <t>grunty niezabudowane objete obszarem rewitalizacji</t>
  </si>
  <si>
    <t>stawki wg obwieszczenia Min. Fin.             na 2023 r.</t>
  </si>
  <si>
    <t>razem</t>
  </si>
  <si>
    <t>przy stawkach maksymalnych</t>
  </si>
  <si>
    <t>Mosina, dnia 2023-09-05</t>
  </si>
  <si>
    <t>działalność gospod. - budynki</t>
  </si>
  <si>
    <t>Symulacje podatkowe na rok 2024 przy uwzględnieniu stawki zwaloryzowanej o 10 % lub 12 % lub 15% lub 17 % lub 20 %</t>
  </si>
  <si>
    <t xml:space="preserve">działalność gospod. - bud. </t>
  </si>
  <si>
    <t>stawka wg uchwały na rok 2023</t>
  </si>
  <si>
    <t>podatek 2023 r.</t>
  </si>
  <si>
    <t>wartość stawki      po waloryzacji o 15 %</t>
  </si>
  <si>
    <t>wzrost stawek            o 15% zł</t>
  </si>
  <si>
    <t>różnica podatku 2023 - 2024                 po waloryzacji 15%</t>
  </si>
  <si>
    <t>podatek przy wzroście stawki o 15%</t>
  </si>
  <si>
    <t>stawki wg obwieszczenia Min. Fin.             na 2024 r.</t>
  </si>
  <si>
    <t>Symulacje uwzględniają górne granice stawek kwotowych, wynikające z obwieszczenia Ministra Finansów z dnia 21 lipca 2023 r.</t>
  </si>
  <si>
    <t>Zgodnie z komunikatem Prezesa GUS z dnia 14 lipca 2023 r. w sprawie wskaźnika cen towarów i usług konsumpcyjnych w I półroczu 2023 r., wskaźnik cen towarów i usług konsumpcyjnych w pierwszym półroczu 2023 r. w stosunku do I półrocza 2022 r. wyniósł 115,0 (wzrost cen o 15,0%)</t>
  </si>
  <si>
    <t xml:space="preserve">działalnośc gospod. - bud. </t>
  </si>
  <si>
    <t>podstawa opodatkowania ( powierzchnia w m2 / budowle zw zł)</t>
  </si>
  <si>
    <t>różnica podatku 2023 - 2024              po waloryzacji 15%</t>
  </si>
  <si>
    <t>Symulacje podatkowe na rok 2024  osoby prawne i fizyczne - stawki wg rozporządzenia</t>
  </si>
  <si>
    <t>stawka 15% w górę w żł</t>
  </si>
  <si>
    <t>15 % w górę      w zł</t>
  </si>
  <si>
    <t>stawki wg obwieszczenia Min. Fin na 2024 r.</t>
  </si>
  <si>
    <t>podatek na 2024 r. łącznie osoby prawne i fizyczne</t>
  </si>
  <si>
    <t>podatek na 2024 r. osoby fizyczne</t>
  </si>
  <si>
    <t>podatek na 2024 r. osoby prawne</t>
  </si>
  <si>
    <t>wzrost stawek            o 17% zł</t>
  </si>
  <si>
    <t>wartość stawki      po waloryzacji o 17 %</t>
  </si>
  <si>
    <t>Mosina, dnia 2023-09-06</t>
  </si>
  <si>
    <t>podatek przy wzroście stawki o 17%</t>
  </si>
  <si>
    <t>różnica podatku 2023 - 2024                 po waloryzacji 17%</t>
  </si>
  <si>
    <t>Pola oznaczone tym kolorem wskazują na stawki, które nie mogą być podniesioine o 17% gdyż przekroczyłyby dozwoloną stawkę maksymalną</t>
  </si>
  <si>
    <t>różnica podatku 2023 - 2024              po waloryzacji 17%</t>
  </si>
  <si>
    <t>wzrost stawek            o 20% zł</t>
  </si>
  <si>
    <t>wartość stawki      po waloryzacji o 20 %</t>
  </si>
  <si>
    <t>podatek przy wzroście stawki o 20%</t>
  </si>
  <si>
    <t>różnica podatku 2023 - 2024                 po waloryzacji 20%</t>
  </si>
  <si>
    <t>Pola oznaczone tym kolorem wskazują na stawki, które nie mogą być podniesioine o 20% gdyż przekroczyłyby dozwoloną stawkę maksymalną</t>
  </si>
  <si>
    <t>wzrost stawek            o 10% zł</t>
  </si>
  <si>
    <t>wartość stawki      po waloryzacji o 10 %</t>
  </si>
  <si>
    <t>podatek przy wzroście stawki o 10%</t>
  </si>
  <si>
    <t>różnica podatku 2023 - 2024                 po waloryzacji 10%</t>
  </si>
  <si>
    <t>różnica podatku 2023 - 2024              po waloryzacji 10%</t>
  </si>
  <si>
    <t>wzrost stawek            o 12% zł</t>
  </si>
  <si>
    <t>wartość stawki      po waloryzacji o 12 %</t>
  </si>
  <si>
    <t>podatek przy wzroście stawki o 12%</t>
  </si>
  <si>
    <t>różnica podatku 2023 - 2024                 po waloryzacji 12%</t>
  </si>
  <si>
    <t>różnica podatku 2023 - 2024              po waloryzacji 12%</t>
  </si>
  <si>
    <t>stawka 10% w górę w żł</t>
  </si>
  <si>
    <t>10 % w górę w zł</t>
  </si>
  <si>
    <t>stawka 12% w górę w żł</t>
  </si>
  <si>
    <t>12 % w górę      w zł</t>
  </si>
  <si>
    <r>
      <rPr>
        <b/>
        <sz val="9"/>
        <rFont val="Arial"/>
        <family val="2"/>
      </rPr>
      <t>stawka</t>
    </r>
    <r>
      <rPr>
        <b/>
        <sz val="10"/>
        <rFont val="Arial"/>
        <family val="2"/>
      </rPr>
      <t xml:space="preserve"> 17% w górę w zł</t>
    </r>
  </si>
  <si>
    <t xml:space="preserve"> 17% w górę w zł</t>
  </si>
  <si>
    <r>
      <rPr>
        <b/>
        <sz val="9"/>
        <rFont val="Arial"/>
        <family val="2"/>
      </rPr>
      <t>stawka</t>
    </r>
    <r>
      <rPr>
        <b/>
        <sz val="10"/>
        <rFont val="Arial"/>
        <family val="2"/>
      </rPr>
      <t xml:space="preserve"> 20% w górę w zł</t>
    </r>
  </si>
  <si>
    <t xml:space="preserve"> 20% w górę w zł</t>
  </si>
  <si>
    <t xml:space="preserve">2023 rok                                                                                      </t>
  </si>
  <si>
    <t>Prognozowane dochody z podatku od nieruchomości w porównaniu z rokiem 2023</t>
  </si>
  <si>
    <t>stawki wzrost o 10%</t>
  </si>
  <si>
    <t>stawki wzrost o 12%</t>
  </si>
  <si>
    <t>stawki wzrost o 15%</t>
  </si>
  <si>
    <t>stawki wzrost o 17%</t>
  </si>
  <si>
    <t>stawki wzrost o 20%</t>
  </si>
  <si>
    <t>budowle (wartość)</t>
  </si>
  <si>
    <t>Symulacje podatkowe na rok 2024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</si>
</sst>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.5"/>
      <name val="Calibri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5" tint="-0.4999699890613556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4" fontId="49" fillId="2" borderId="10" xfId="0" applyNumberFormat="1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1" fillId="0" borderId="10" xfId="0" applyFont="1" applyBorder="1" applyAlignment="1">
      <alignment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52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4" fontId="49" fillId="36" borderId="0" xfId="0" applyNumberFormat="1" applyFont="1" applyFill="1" applyBorder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4" fontId="7" fillId="7" borderId="10" xfId="0" applyNumberFormat="1" applyFont="1" applyFill="1" applyBorder="1" applyAlignment="1">
      <alignment horizontal="center" vertical="center" wrapText="1"/>
    </xf>
    <xf numFmtId="4" fontId="0" fillId="7" borderId="10" xfId="0" applyNumberForma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7" fillId="13" borderId="10" xfId="0" applyNumberFormat="1" applyFont="1" applyFill="1" applyBorder="1" applyAlignment="1">
      <alignment horizontal="center" vertical="center" wrapText="1"/>
    </xf>
    <xf numFmtId="4" fontId="49" fillId="13" borderId="10" xfId="0" applyNumberFormat="1" applyFont="1" applyFill="1" applyBorder="1" applyAlignment="1">
      <alignment/>
    </xf>
    <xf numFmtId="4" fontId="0" fillId="13" borderId="10" xfId="0" applyNumberFormat="1" applyFill="1" applyBorder="1" applyAlignment="1">
      <alignment/>
    </xf>
    <xf numFmtId="0" fontId="8" fillId="0" borderId="10" xfId="0" applyFont="1" applyBorder="1" applyAlignment="1">
      <alignment wrapText="1"/>
    </xf>
    <xf numFmtId="4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13" borderId="13" xfId="0" applyNumberFormat="1" applyFont="1" applyFill="1" applyBorder="1" applyAlignment="1">
      <alignment/>
    </xf>
    <xf numFmtId="4" fontId="49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8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10" fontId="49" fillId="2" borderId="10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71" fontId="0" fillId="0" borderId="10" xfId="0" applyNumberFormat="1" applyBorder="1" applyAlignment="1">
      <alignment/>
    </xf>
    <xf numFmtId="44" fontId="51" fillId="0" borderId="14" xfId="0" applyNumberFormat="1" applyFont="1" applyBorder="1" applyAlignment="1">
      <alignment/>
    </xf>
    <xf numFmtId="171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4" fontId="49" fillId="15" borderId="1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2" fontId="0" fillId="34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2" fontId="0" fillId="35" borderId="11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44" fontId="2" fillId="34" borderId="10" xfId="0" applyNumberFormat="1" applyFont="1" applyFill="1" applyBorder="1" applyAlignment="1">
      <alignment/>
    </xf>
    <xf numFmtId="171" fontId="2" fillId="34" borderId="10" xfId="0" applyNumberFormat="1" applyFont="1" applyFill="1" applyBorder="1" applyAlignment="1">
      <alignment/>
    </xf>
    <xf numFmtId="44" fontId="2" fillId="35" borderId="10" xfId="0" applyNumberFormat="1" applyFont="1" applyFill="1" applyBorder="1" applyAlignment="1">
      <alignment/>
    </xf>
    <xf numFmtId="4" fontId="51" fillId="35" borderId="10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2" fillId="34" borderId="1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34" borderId="13" xfId="0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wrapText="1"/>
    </xf>
    <xf numFmtId="0" fontId="2" fillId="1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7.00390625" style="0" customWidth="1"/>
    <col min="2" max="2" width="14.7109375" style="0" customWidth="1"/>
    <col min="3" max="3" width="14.140625" style="0" customWidth="1"/>
    <col min="4" max="4" width="14.00390625" style="0" customWidth="1"/>
    <col min="5" max="5" width="16.7109375" style="0" hidden="1" customWidth="1"/>
    <col min="6" max="6" width="8.421875" style="0" customWidth="1"/>
    <col min="7" max="7" width="12.421875" style="0" customWidth="1"/>
    <col min="8" max="8" width="8.7109375" style="0" customWidth="1"/>
    <col min="9" max="9" width="14.421875" style="0" customWidth="1"/>
    <col min="10" max="10" width="7.00390625" style="0" customWidth="1"/>
    <col min="11" max="11" width="15.421875" style="0" customWidth="1"/>
    <col min="12" max="12" width="6.8515625" style="0" customWidth="1"/>
    <col min="13" max="13" width="15.57421875" style="0" customWidth="1"/>
    <col min="14" max="14" width="6.8515625" style="0" customWidth="1"/>
    <col min="15" max="15" width="14.7109375" style="0" customWidth="1"/>
    <col min="16" max="17" width="9.140625" style="0" customWidth="1"/>
  </cols>
  <sheetData>
    <row r="2" spans="1:18" ht="15.75">
      <c r="A2" s="116" t="s">
        <v>42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8"/>
      <c r="P2" s="118"/>
      <c r="Q2" s="118"/>
      <c r="R2" s="118"/>
    </row>
    <row r="3" ht="24" customHeight="1"/>
    <row r="4" spans="1:15" ht="29.25" customHeight="1">
      <c r="A4" s="125" t="s">
        <v>0</v>
      </c>
      <c r="B4" s="2" t="s">
        <v>1</v>
      </c>
      <c r="C4" s="2" t="s">
        <v>2</v>
      </c>
      <c r="D4" s="127" t="s">
        <v>3</v>
      </c>
      <c r="F4" s="108" t="s">
        <v>85</v>
      </c>
      <c r="G4" s="110" t="s">
        <v>86</v>
      </c>
      <c r="H4" s="112" t="s">
        <v>87</v>
      </c>
      <c r="I4" s="114" t="s">
        <v>88</v>
      </c>
      <c r="J4" s="110" t="s">
        <v>57</v>
      </c>
      <c r="K4" s="110" t="s">
        <v>58</v>
      </c>
      <c r="L4" s="124" t="s">
        <v>89</v>
      </c>
      <c r="M4" s="119" t="s">
        <v>90</v>
      </c>
      <c r="N4" s="121" t="s">
        <v>91</v>
      </c>
      <c r="O4" s="122" t="s">
        <v>92</v>
      </c>
    </row>
    <row r="5" spans="1:15" ht="39" customHeight="1">
      <c r="A5" s="126"/>
      <c r="B5" s="9" t="s">
        <v>4</v>
      </c>
      <c r="C5" s="9" t="s">
        <v>4</v>
      </c>
      <c r="D5" s="128"/>
      <c r="E5" s="31"/>
      <c r="F5" s="109"/>
      <c r="G5" s="111"/>
      <c r="H5" s="113"/>
      <c r="I5" s="115"/>
      <c r="J5" s="129"/>
      <c r="K5" s="129"/>
      <c r="L5" s="124"/>
      <c r="M5" s="120"/>
      <c r="N5" s="121"/>
      <c r="O5" s="122"/>
    </row>
    <row r="6" spans="1:15" ht="25.5" customHeight="1">
      <c r="A6" s="28" t="s">
        <v>5</v>
      </c>
      <c r="B6" s="17">
        <v>31699.21</v>
      </c>
      <c r="C6" s="17">
        <v>1217815.35</v>
      </c>
      <c r="D6" s="1">
        <f>B6+C6</f>
        <v>1249514.56</v>
      </c>
      <c r="E6" s="32"/>
      <c r="F6" s="85">
        <v>0.08</v>
      </c>
      <c r="G6" s="86">
        <f>D6*F6</f>
        <v>99961.16480000001</v>
      </c>
      <c r="H6" s="90">
        <v>0.1</v>
      </c>
      <c r="I6" s="91">
        <f>D6*H6</f>
        <v>124951.456</v>
      </c>
      <c r="J6" s="94">
        <v>0.13</v>
      </c>
      <c r="K6" s="95">
        <f>D6*J6</f>
        <v>162436.8928</v>
      </c>
      <c r="L6" s="98">
        <v>0.14</v>
      </c>
      <c r="M6" s="98">
        <f>D6*L6</f>
        <v>174932.03840000002</v>
      </c>
      <c r="N6" s="100">
        <v>0.17</v>
      </c>
      <c r="O6" s="100">
        <f>D6*N6</f>
        <v>212417.47520000002</v>
      </c>
    </row>
    <row r="7" spans="1:15" ht="26.25" customHeight="1">
      <c r="A7" s="28" t="s">
        <v>41</v>
      </c>
      <c r="B7" s="17">
        <v>207263</v>
      </c>
      <c r="C7" s="17">
        <v>90765.27</v>
      </c>
      <c r="D7" s="1">
        <f aca="true" t="shared" si="0" ref="D7:D14">B7+C7</f>
        <v>298028.27</v>
      </c>
      <c r="E7" s="32"/>
      <c r="F7" s="85">
        <v>2.44</v>
      </c>
      <c r="G7" s="86">
        <f aca="true" t="shared" si="1" ref="G7:G15">D7*F7</f>
        <v>727188.9788</v>
      </c>
      <c r="H7" s="90">
        <v>2.92</v>
      </c>
      <c r="I7" s="91">
        <f aca="true" t="shared" si="2" ref="I7:I15">D7*H7</f>
        <v>870242.5484000001</v>
      </c>
      <c r="J7" s="94">
        <v>3.65</v>
      </c>
      <c r="K7" s="95">
        <f>D7*J7</f>
        <v>1087803.1855000001</v>
      </c>
      <c r="L7" s="98">
        <v>4.14</v>
      </c>
      <c r="M7" s="98">
        <f aca="true" t="shared" si="3" ref="M7:M15">D7*L7</f>
        <v>1233837.0378</v>
      </c>
      <c r="N7" s="100">
        <v>4.87</v>
      </c>
      <c r="O7" s="100">
        <f aca="true" t="shared" si="4" ref="O7:O15">D7*N7</f>
        <v>1451397.6749000002</v>
      </c>
    </row>
    <row r="8" spans="1:15" ht="26.25" customHeight="1">
      <c r="A8" s="28" t="s">
        <v>8</v>
      </c>
      <c r="B8" s="17">
        <v>490369086.9</v>
      </c>
      <c r="C8" s="17">
        <v>2007422.03</v>
      </c>
      <c r="D8" s="1">
        <f t="shared" si="0"/>
        <v>492376508.92999995</v>
      </c>
      <c r="E8" s="32"/>
      <c r="F8" s="85"/>
      <c r="G8" s="86">
        <f t="shared" si="1"/>
        <v>0</v>
      </c>
      <c r="H8" s="90"/>
      <c r="I8" s="91">
        <f t="shared" si="2"/>
        <v>0</v>
      </c>
      <c r="J8" s="94"/>
      <c r="K8" s="95"/>
      <c r="L8" s="98"/>
      <c r="M8" s="98">
        <f t="shared" si="3"/>
        <v>0</v>
      </c>
      <c r="N8" s="100"/>
      <c r="O8" s="100">
        <f t="shared" si="4"/>
        <v>0</v>
      </c>
    </row>
    <row r="9" spans="1:15" ht="24.75" customHeight="1">
      <c r="A9" s="28" t="s">
        <v>9</v>
      </c>
      <c r="B9" s="17">
        <v>0</v>
      </c>
      <c r="C9" s="17">
        <v>297</v>
      </c>
      <c r="D9" s="1">
        <f t="shared" si="0"/>
        <v>297</v>
      </c>
      <c r="E9" s="32"/>
      <c r="F9" s="85">
        <v>1.27</v>
      </c>
      <c r="G9" s="86">
        <f t="shared" si="1"/>
        <v>377.19</v>
      </c>
      <c r="H9" s="90">
        <v>1.52</v>
      </c>
      <c r="I9" s="91">
        <f t="shared" si="2"/>
        <v>451.44</v>
      </c>
      <c r="J9" s="96">
        <v>1.9</v>
      </c>
      <c r="K9" s="95">
        <f aca="true" t="shared" si="5" ref="K9:K15">D9*J9</f>
        <v>564.3</v>
      </c>
      <c r="L9" s="98">
        <v>2.16</v>
      </c>
      <c r="M9" s="98">
        <f t="shared" si="3"/>
        <v>641.5200000000001</v>
      </c>
      <c r="N9" s="100">
        <v>2.54</v>
      </c>
      <c r="O9" s="100">
        <f t="shared" si="4"/>
        <v>754.38</v>
      </c>
    </row>
    <row r="10" spans="1:15" ht="26.25" customHeight="1">
      <c r="A10" s="28" t="s">
        <v>10</v>
      </c>
      <c r="B10" s="17">
        <v>15949.3</v>
      </c>
      <c r="C10" s="17">
        <v>141675.95</v>
      </c>
      <c r="D10" s="1">
        <f t="shared" si="0"/>
        <v>157625.25</v>
      </c>
      <c r="E10" s="32"/>
      <c r="F10" s="85">
        <v>0.9</v>
      </c>
      <c r="G10" s="86">
        <f t="shared" si="1"/>
        <v>141862.725</v>
      </c>
      <c r="H10" s="90">
        <v>1.08</v>
      </c>
      <c r="I10" s="91">
        <f t="shared" si="2"/>
        <v>170235.27000000002</v>
      </c>
      <c r="J10" s="94">
        <v>1.35</v>
      </c>
      <c r="K10" s="95">
        <f t="shared" si="5"/>
        <v>212794.08750000002</v>
      </c>
      <c r="L10" s="98">
        <v>1.53</v>
      </c>
      <c r="M10" s="98">
        <f t="shared" si="3"/>
        <v>241166.6325</v>
      </c>
      <c r="N10" s="100">
        <v>1.8</v>
      </c>
      <c r="O10" s="100">
        <f t="shared" si="4"/>
        <v>283725.45</v>
      </c>
    </row>
    <row r="11" spans="1:15" ht="24.75" customHeight="1">
      <c r="A11" s="28" t="s">
        <v>11</v>
      </c>
      <c r="B11" s="17">
        <v>5498.2</v>
      </c>
      <c r="C11" s="17">
        <v>3629.7</v>
      </c>
      <c r="D11" s="1">
        <f t="shared" si="0"/>
        <v>9127.9</v>
      </c>
      <c r="E11" s="32"/>
      <c r="F11" s="85">
        <v>0.55</v>
      </c>
      <c r="G11" s="86">
        <f t="shared" si="1"/>
        <v>5020.345</v>
      </c>
      <c r="H11" s="90">
        <v>0.66</v>
      </c>
      <c r="I11" s="91">
        <f t="shared" si="2"/>
        <v>6024.414</v>
      </c>
      <c r="J11" s="94">
        <v>0.83</v>
      </c>
      <c r="K11" s="95">
        <f t="shared" si="5"/>
        <v>7576.156999999999</v>
      </c>
      <c r="L11" s="98">
        <v>0.94</v>
      </c>
      <c r="M11" s="98">
        <f t="shared" si="3"/>
        <v>8580.225999999999</v>
      </c>
      <c r="N11" s="100">
        <v>1.1</v>
      </c>
      <c r="O11" s="100">
        <f t="shared" si="4"/>
        <v>10040.69</v>
      </c>
    </row>
    <row r="12" spans="1:15" ht="24.75" customHeight="1">
      <c r="A12" s="28" t="s">
        <v>12</v>
      </c>
      <c r="B12" s="17">
        <v>4337177.38</v>
      </c>
      <c r="C12" s="17">
        <v>350702.16</v>
      </c>
      <c r="D12" s="1">
        <f t="shared" si="0"/>
        <v>4687879.54</v>
      </c>
      <c r="E12" s="32"/>
      <c r="F12" s="85">
        <v>0.1</v>
      </c>
      <c r="G12" s="86">
        <f t="shared" si="1"/>
        <v>468787.954</v>
      </c>
      <c r="H12" s="90">
        <v>0.12</v>
      </c>
      <c r="I12" s="91">
        <f t="shared" si="2"/>
        <v>562545.5448</v>
      </c>
      <c r="J12" s="94">
        <v>0.15</v>
      </c>
      <c r="K12" s="95">
        <f t="shared" si="5"/>
        <v>703181.931</v>
      </c>
      <c r="L12" s="98">
        <v>0.17</v>
      </c>
      <c r="M12" s="98">
        <f t="shared" si="3"/>
        <v>796939.5218000001</v>
      </c>
      <c r="N12" s="100">
        <v>0.2</v>
      </c>
      <c r="O12" s="100">
        <f t="shared" si="4"/>
        <v>937575.908</v>
      </c>
    </row>
    <row r="13" spans="1:15" ht="24.75" customHeight="1">
      <c r="A13" s="28" t="s">
        <v>13</v>
      </c>
      <c r="B13" s="17">
        <v>23.21</v>
      </c>
      <c r="C13" s="17">
        <v>17.63</v>
      </c>
      <c r="D13" s="1">
        <f t="shared" si="0"/>
        <v>40.84</v>
      </c>
      <c r="E13" s="32"/>
      <c r="F13" s="85">
        <v>0.56</v>
      </c>
      <c r="G13" s="86">
        <f t="shared" si="1"/>
        <v>22.870400000000004</v>
      </c>
      <c r="H13" s="90">
        <v>0.68</v>
      </c>
      <c r="I13" s="91">
        <f t="shared" si="2"/>
        <v>27.771200000000004</v>
      </c>
      <c r="J13" s="94">
        <v>0.85</v>
      </c>
      <c r="K13" s="95">
        <f t="shared" si="5"/>
        <v>34.714</v>
      </c>
      <c r="L13" s="98">
        <v>0.96</v>
      </c>
      <c r="M13" s="98">
        <f t="shared" si="3"/>
        <v>39.2064</v>
      </c>
      <c r="N13" s="100">
        <v>1.13</v>
      </c>
      <c r="O13" s="100">
        <f t="shared" si="4"/>
        <v>46.1492</v>
      </c>
    </row>
    <row r="14" spans="1:15" ht="26.25" customHeight="1">
      <c r="A14" s="28" t="s">
        <v>14</v>
      </c>
      <c r="B14" s="17">
        <v>449080.19</v>
      </c>
      <c r="C14" s="17">
        <v>7743961.34</v>
      </c>
      <c r="D14" s="1">
        <f t="shared" si="0"/>
        <v>8193041.53</v>
      </c>
      <c r="E14" s="33"/>
      <c r="F14" s="87">
        <v>0.04</v>
      </c>
      <c r="G14" s="86">
        <f t="shared" si="1"/>
        <v>327721.66120000003</v>
      </c>
      <c r="H14" s="92">
        <v>0.05</v>
      </c>
      <c r="I14" s="91">
        <f t="shared" si="2"/>
        <v>409652.0765</v>
      </c>
      <c r="J14" s="94">
        <v>0.06</v>
      </c>
      <c r="K14" s="95">
        <f t="shared" si="5"/>
        <v>491582.4918</v>
      </c>
      <c r="L14" s="98">
        <v>0.07</v>
      </c>
      <c r="M14" s="98">
        <f t="shared" si="3"/>
        <v>573512.9071000001</v>
      </c>
      <c r="N14" s="100">
        <v>0.08</v>
      </c>
      <c r="O14" s="100">
        <f t="shared" si="4"/>
        <v>655443.3224000001</v>
      </c>
    </row>
    <row r="15" spans="1:15" ht="26.25" customHeight="1">
      <c r="A15" s="68" t="s">
        <v>36</v>
      </c>
      <c r="B15" s="17">
        <v>0</v>
      </c>
      <c r="C15" s="17">
        <v>0</v>
      </c>
      <c r="D15" s="1">
        <f>B15+C15</f>
        <v>0</v>
      </c>
      <c r="E15" s="70"/>
      <c r="F15" s="88">
        <v>0.38</v>
      </c>
      <c r="G15" s="89">
        <f t="shared" si="1"/>
        <v>0</v>
      </c>
      <c r="H15" s="93">
        <v>0.46</v>
      </c>
      <c r="I15" s="91">
        <f t="shared" si="2"/>
        <v>0</v>
      </c>
      <c r="J15" s="94">
        <v>0.57</v>
      </c>
      <c r="K15" s="97">
        <f t="shared" si="5"/>
        <v>0</v>
      </c>
      <c r="L15" s="99">
        <v>0.58</v>
      </c>
      <c r="M15" s="99">
        <f t="shared" si="3"/>
        <v>0</v>
      </c>
      <c r="N15" s="94">
        <v>0.58</v>
      </c>
      <c r="O15" s="101">
        <f t="shared" si="4"/>
        <v>0</v>
      </c>
    </row>
    <row r="16" spans="1:15" ht="12.75">
      <c r="A16" s="24"/>
      <c r="D16" s="4" t="s">
        <v>33</v>
      </c>
      <c r="E16" s="39"/>
      <c r="F16" s="84"/>
      <c r="G16" s="102">
        <f>SUM(G6:G15)</f>
        <v>1770942.8891999999</v>
      </c>
      <c r="H16" s="84"/>
      <c r="I16" s="106">
        <f>SUM(I6:I15)</f>
        <v>2144130.5209000004</v>
      </c>
      <c r="K16" s="103">
        <f>SUM(K6:K15)</f>
        <v>2665973.7596000005</v>
      </c>
      <c r="L16" s="76"/>
      <c r="M16" s="105">
        <f>SUM(M6:M15)</f>
        <v>3029649.0900000003</v>
      </c>
      <c r="O16" s="104">
        <f>SUM(O6:O15)</f>
        <v>3551401.0497</v>
      </c>
    </row>
    <row r="17" spans="1:2" ht="12.75">
      <c r="A17" s="123" t="s">
        <v>65</v>
      </c>
      <c r="B17" s="118"/>
    </row>
    <row r="22" ht="12.75">
      <c r="A22" s="38"/>
    </row>
  </sheetData>
  <sheetProtection/>
  <mergeCells count="14">
    <mergeCell ref="A17:B17"/>
    <mergeCell ref="L4:L5"/>
    <mergeCell ref="A4:A5"/>
    <mergeCell ref="D4:D5"/>
    <mergeCell ref="J4:J5"/>
    <mergeCell ref="K4:K5"/>
    <mergeCell ref="F4:F5"/>
    <mergeCell ref="G4:G5"/>
    <mergeCell ref="H4:H5"/>
    <mergeCell ref="I4:I5"/>
    <mergeCell ref="A2:R2"/>
    <mergeCell ref="M4:M5"/>
    <mergeCell ref="N4:N5"/>
    <mergeCell ref="O4:O5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3" sqref="A23:J24"/>
    </sheetView>
  </sheetViews>
  <sheetFormatPr defaultColWidth="9.140625" defaultRowHeight="12.75"/>
  <cols>
    <col min="1" max="1" width="21.421875" style="0" customWidth="1"/>
    <col min="2" max="2" width="13.7109375" style="0" customWidth="1"/>
    <col min="4" max="4" width="14.00390625" style="0" customWidth="1"/>
    <col min="7" max="7" width="12.140625" style="0" customWidth="1"/>
    <col min="8" max="8" width="12.28125" style="0" customWidth="1"/>
  </cols>
  <sheetData>
    <row r="1" spans="1:10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6" t="s">
        <v>2</v>
      </c>
      <c r="B2" s="136"/>
      <c r="C2" s="136"/>
      <c r="D2" s="136"/>
      <c r="E2" s="8"/>
      <c r="F2" s="8"/>
      <c r="G2" s="8"/>
      <c r="H2" s="8"/>
      <c r="I2" s="8"/>
      <c r="J2" s="29"/>
    </row>
    <row r="4" spans="1:11" ht="62.25" customHeight="1">
      <c r="A4" s="18" t="s">
        <v>0</v>
      </c>
      <c r="B4" s="19" t="s">
        <v>54</v>
      </c>
      <c r="C4" s="30" t="s">
        <v>44</v>
      </c>
      <c r="D4" s="19" t="s">
        <v>45</v>
      </c>
      <c r="E4" s="56" t="s">
        <v>70</v>
      </c>
      <c r="F4" s="30" t="s">
        <v>71</v>
      </c>
      <c r="G4" s="56" t="s">
        <v>72</v>
      </c>
      <c r="H4" s="27" t="s">
        <v>73</v>
      </c>
      <c r="I4" s="80" t="s">
        <v>50</v>
      </c>
      <c r="J4" s="45" t="s">
        <v>37</v>
      </c>
      <c r="K4" s="45" t="s">
        <v>35</v>
      </c>
    </row>
    <row r="5" spans="1:11" ht="12.75">
      <c r="A5" s="28" t="s">
        <v>5</v>
      </c>
      <c r="B5" s="17">
        <v>1217815.35</v>
      </c>
      <c r="C5" s="81">
        <v>0.84</v>
      </c>
      <c r="D5" s="1">
        <f>B5*C5</f>
        <v>1022964.8940000001</v>
      </c>
      <c r="E5" s="61">
        <f>C5*20%</f>
        <v>0.168</v>
      </c>
      <c r="F5" s="36">
        <v>1.01</v>
      </c>
      <c r="G5" s="57">
        <f>B5*F5</f>
        <v>1229993.5035</v>
      </c>
      <c r="H5" s="6">
        <f>G5-D5</f>
        <v>207028.60950000002</v>
      </c>
      <c r="I5" s="79">
        <v>1.15</v>
      </c>
      <c r="J5" s="34">
        <v>1</v>
      </c>
      <c r="K5" s="34">
        <v>0.89</v>
      </c>
    </row>
    <row r="6" spans="1:11" ht="25.5">
      <c r="A6" s="68" t="s">
        <v>43</v>
      </c>
      <c r="B6" s="17">
        <v>90765.27</v>
      </c>
      <c r="C6" s="81">
        <v>24.36</v>
      </c>
      <c r="D6" s="1">
        <f aca="true" t="shared" si="0" ref="D6:D14">B6*C6</f>
        <v>2211041.9772</v>
      </c>
      <c r="E6" s="61">
        <f aca="true" t="shared" si="1" ref="E6:E14">C6*20%</f>
        <v>4.872</v>
      </c>
      <c r="F6" s="36">
        <v>29.23</v>
      </c>
      <c r="G6" s="57">
        <f aca="true" t="shared" si="2" ref="G6:G14">B6*F6</f>
        <v>2653068.8421</v>
      </c>
      <c r="H6" s="6">
        <f aca="true" t="shared" si="3" ref="H6:H14">G6-D6</f>
        <v>442026.8648999999</v>
      </c>
      <c r="I6" s="79">
        <v>33.1</v>
      </c>
      <c r="J6" s="34">
        <v>28.78</v>
      </c>
      <c r="K6" s="34">
        <v>25.74</v>
      </c>
    </row>
    <row r="7" spans="1:11" ht="12.75">
      <c r="A7" s="28" t="s">
        <v>8</v>
      </c>
      <c r="B7" s="17">
        <v>2007422.03</v>
      </c>
      <c r="C7" s="82">
        <v>0.02</v>
      </c>
      <c r="D7" s="1">
        <f t="shared" si="0"/>
        <v>40148.4406</v>
      </c>
      <c r="E7" s="61">
        <f t="shared" si="1"/>
        <v>0.004</v>
      </c>
      <c r="F7" s="72">
        <v>0.02</v>
      </c>
      <c r="G7" s="57">
        <f t="shared" si="2"/>
        <v>40148.4406</v>
      </c>
      <c r="H7" s="6">
        <f t="shared" si="3"/>
        <v>0</v>
      </c>
      <c r="I7" s="79">
        <v>0.02</v>
      </c>
      <c r="J7" s="35">
        <v>0.02</v>
      </c>
      <c r="K7" s="35">
        <v>0.02</v>
      </c>
    </row>
    <row r="8" spans="1:11" ht="25.5">
      <c r="A8" s="28" t="s">
        <v>9</v>
      </c>
      <c r="B8" s="17">
        <v>297</v>
      </c>
      <c r="C8" s="81">
        <v>12.68</v>
      </c>
      <c r="D8" s="1">
        <f t="shared" si="0"/>
        <v>3765.96</v>
      </c>
      <c r="E8" s="61">
        <f t="shared" si="1"/>
        <v>2.536</v>
      </c>
      <c r="F8" s="36">
        <v>15.22</v>
      </c>
      <c r="G8" s="57">
        <f t="shared" si="2"/>
        <v>4520.34</v>
      </c>
      <c r="H8" s="6">
        <f t="shared" si="3"/>
        <v>754.3800000000001</v>
      </c>
      <c r="I8" s="79">
        <v>15.5</v>
      </c>
      <c r="J8" s="34">
        <v>13.47</v>
      </c>
      <c r="K8" s="34">
        <v>12.04</v>
      </c>
    </row>
    <row r="9" spans="1:11" ht="12.75">
      <c r="A9" s="28" t="s">
        <v>10</v>
      </c>
      <c r="B9" s="17">
        <v>141675.95</v>
      </c>
      <c r="C9" s="81">
        <v>8.99</v>
      </c>
      <c r="D9" s="1">
        <f t="shared" si="0"/>
        <v>1273666.7905000001</v>
      </c>
      <c r="E9" s="61">
        <f t="shared" si="1"/>
        <v>1.798</v>
      </c>
      <c r="F9" s="36">
        <v>10.79</v>
      </c>
      <c r="G9" s="57">
        <f t="shared" si="2"/>
        <v>1528683.5005</v>
      </c>
      <c r="H9" s="6">
        <f t="shared" si="3"/>
        <v>255016.70999999996</v>
      </c>
      <c r="I9" s="79">
        <v>11.17</v>
      </c>
      <c r="J9" s="34">
        <v>9.71</v>
      </c>
      <c r="K9" s="34">
        <v>8.68</v>
      </c>
    </row>
    <row r="10" spans="1:11" ht="25.5">
      <c r="A10" s="28" t="s">
        <v>11</v>
      </c>
      <c r="B10" s="17">
        <v>3629.7</v>
      </c>
      <c r="C10" s="81">
        <v>5.51</v>
      </c>
      <c r="D10" s="1">
        <f t="shared" si="0"/>
        <v>19999.646999999997</v>
      </c>
      <c r="E10" s="61">
        <f t="shared" si="1"/>
        <v>1.102</v>
      </c>
      <c r="F10" s="36">
        <v>6.61</v>
      </c>
      <c r="G10" s="57">
        <f t="shared" si="2"/>
        <v>23992.317</v>
      </c>
      <c r="H10" s="6">
        <f t="shared" si="3"/>
        <v>3992.670000000002</v>
      </c>
      <c r="I10" s="79">
        <v>6.76</v>
      </c>
      <c r="J10" s="34">
        <v>5.87</v>
      </c>
      <c r="K10" s="34">
        <v>5.25</v>
      </c>
    </row>
    <row r="11" spans="1:11" ht="12.75">
      <c r="A11" s="28" t="s">
        <v>12</v>
      </c>
      <c r="B11" s="17">
        <v>350702.16</v>
      </c>
      <c r="C11" s="81">
        <v>1</v>
      </c>
      <c r="D11" s="1">
        <f t="shared" si="0"/>
        <v>350702.16</v>
      </c>
      <c r="E11" s="61">
        <f t="shared" si="1"/>
        <v>0.2</v>
      </c>
      <c r="F11" s="36">
        <v>1.2</v>
      </c>
      <c r="G11" s="57">
        <f t="shared" si="2"/>
        <v>420842.59199999995</v>
      </c>
      <c r="H11" s="6">
        <f t="shared" si="3"/>
        <v>70140.43199999997</v>
      </c>
      <c r="I11" s="79">
        <v>1.34</v>
      </c>
      <c r="J11" s="34">
        <v>1.16</v>
      </c>
      <c r="K11" s="34">
        <v>1.03</v>
      </c>
    </row>
    <row r="12" spans="1:11" ht="25.5">
      <c r="A12" s="28" t="s">
        <v>13</v>
      </c>
      <c r="B12" s="17">
        <v>17.63</v>
      </c>
      <c r="C12" s="81">
        <v>5.64</v>
      </c>
      <c r="D12" s="1">
        <f t="shared" si="0"/>
        <v>99.43319999999999</v>
      </c>
      <c r="E12" s="61">
        <f t="shared" si="1"/>
        <v>1.128</v>
      </c>
      <c r="F12" s="83">
        <v>6.66</v>
      </c>
      <c r="G12" s="57">
        <f t="shared" si="2"/>
        <v>117.41579999999999</v>
      </c>
      <c r="H12" s="6">
        <f t="shared" si="3"/>
        <v>17.982600000000005</v>
      </c>
      <c r="I12" s="79">
        <v>6.66</v>
      </c>
      <c r="J12" s="34">
        <v>5.79</v>
      </c>
      <c r="K12" s="34">
        <v>5.17</v>
      </c>
    </row>
    <row r="13" spans="1:11" ht="12.75">
      <c r="A13" s="28" t="s">
        <v>14</v>
      </c>
      <c r="B13" s="17">
        <v>7743961.34</v>
      </c>
      <c r="C13" s="81">
        <v>0.39</v>
      </c>
      <c r="D13" s="1">
        <f t="shared" si="0"/>
        <v>3020144.9226</v>
      </c>
      <c r="E13" s="61">
        <f t="shared" si="1"/>
        <v>0.07800000000000001</v>
      </c>
      <c r="F13" s="36">
        <f>C13+E13</f>
        <v>0.468</v>
      </c>
      <c r="G13" s="57">
        <f t="shared" si="2"/>
        <v>3624173.90712</v>
      </c>
      <c r="H13" s="6">
        <f t="shared" si="3"/>
        <v>604028.9845199999</v>
      </c>
      <c r="I13" s="79">
        <v>0.71</v>
      </c>
      <c r="J13" s="34">
        <v>0.61</v>
      </c>
      <c r="K13" s="34">
        <v>0.54</v>
      </c>
    </row>
    <row r="14" spans="1:11" ht="38.25">
      <c r="A14" s="68" t="s">
        <v>34</v>
      </c>
      <c r="B14" s="17">
        <v>0</v>
      </c>
      <c r="C14" s="81">
        <v>3.81</v>
      </c>
      <c r="D14" s="1">
        <f t="shared" si="0"/>
        <v>0</v>
      </c>
      <c r="E14" s="61">
        <f t="shared" si="1"/>
        <v>0.762</v>
      </c>
      <c r="F14" s="83">
        <v>4.39</v>
      </c>
      <c r="G14" s="57">
        <f t="shared" si="2"/>
        <v>0</v>
      </c>
      <c r="H14" s="6">
        <f t="shared" si="3"/>
        <v>0</v>
      </c>
      <c r="I14" s="79">
        <v>4.39</v>
      </c>
      <c r="J14" s="34">
        <v>3.81</v>
      </c>
      <c r="K14" s="34">
        <v>3.4</v>
      </c>
    </row>
    <row r="15" spans="1:11" ht="12.75">
      <c r="A15" s="132" t="s">
        <v>15</v>
      </c>
      <c r="B15" s="133"/>
      <c r="C15" s="134"/>
      <c r="D15" s="14">
        <f>SUM(D5:D14)</f>
        <v>7942534.2251</v>
      </c>
      <c r="E15" s="59"/>
      <c r="F15" s="59"/>
      <c r="G15" s="58">
        <f>SUM(G5:G14)</f>
        <v>9525540.85862</v>
      </c>
      <c r="H15" s="26">
        <f>SUM(H5:H14)</f>
        <v>1583006.63352</v>
      </c>
      <c r="I15" s="26"/>
      <c r="J15" s="69"/>
      <c r="K15" s="69"/>
    </row>
    <row r="16" spans="1:11" ht="12.75" customHeight="1">
      <c r="A16" s="50"/>
      <c r="B16" s="50"/>
      <c r="C16" s="50"/>
      <c r="D16" s="51"/>
      <c r="E16" s="52"/>
      <c r="F16" s="52"/>
      <c r="G16" s="52"/>
      <c r="H16" s="53"/>
      <c r="I16" s="53"/>
      <c r="J16" s="53"/>
      <c r="K16" s="54"/>
    </row>
    <row r="17" spans="1:11" ht="12.75">
      <c r="A17" s="137" t="s">
        <v>51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12.75" customHeight="1">
      <c r="A18" s="29"/>
      <c r="B18" s="8"/>
      <c r="C18" s="8"/>
      <c r="D18" s="8"/>
      <c r="E18" s="8"/>
      <c r="F18" s="8"/>
      <c r="G18" s="8"/>
      <c r="H18" s="8"/>
      <c r="I18" s="8"/>
      <c r="J18" s="8"/>
      <c r="K18" s="29"/>
    </row>
    <row r="19" spans="1:11" ht="33.75" customHeight="1">
      <c r="A19" s="138" t="s">
        <v>52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2.75">
      <c r="A20" s="137"/>
      <c r="B20" s="137"/>
      <c r="C20" s="8"/>
      <c r="D20" s="8"/>
      <c r="E20" s="8"/>
      <c r="F20" s="8"/>
      <c r="G20" s="8"/>
      <c r="H20" s="8"/>
      <c r="I20" s="8"/>
      <c r="J20" s="8"/>
      <c r="K20" s="29"/>
    </row>
    <row r="21" spans="1:11" ht="12.75">
      <c r="A21" s="130" t="s">
        <v>40</v>
      </c>
      <c r="B21" s="131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2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0" ht="12.75">
      <c r="A23" s="155" t="s">
        <v>74</v>
      </c>
      <c r="B23" s="155"/>
      <c r="C23" s="155"/>
      <c r="D23" s="155"/>
      <c r="E23" s="155"/>
      <c r="F23" s="155"/>
      <c r="G23" s="155"/>
      <c r="H23" s="155"/>
      <c r="I23" s="155"/>
      <c r="J23" s="155"/>
    </row>
    <row r="24" spans="1:10" ht="12.75">
      <c r="A24" s="155"/>
      <c r="B24" s="155"/>
      <c r="C24" s="155"/>
      <c r="D24" s="155"/>
      <c r="E24" s="155"/>
      <c r="F24" s="155"/>
      <c r="G24" s="155"/>
      <c r="H24" s="155"/>
      <c r="I24" s="155"/>
      <c r="J24" s="155"/>
    </row>
  </sheetData>
  <sheetProtection/>
  <mergeCells count="8">
    <mergeCell ref="A21:B21"/>
    <mergeCell ref="A23:J24"/>
    <mergeCell ref="A1:J1"/>
    <mergeCell ref="A2:D2"/>
    <mergeCell ref="A15:C15"/>
    <mergeCell ref="A17:K17"/>
    <mergeCell ref="A19:K19"/>
    <mergeCell ref="A20:B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8.7109375" style="0" customWidth="1"/>
    <col min="2" max="2" width="14.28125" style="0" customWidth="1"/>
    <col min="4" max="4" width="13.28125" style="0" customWidth="1"/>
    <col min="7" max="7" width="14.421875" style="0" customWidth="1"/>
    <col min="8" max="8" width="13.00390625" style="0" customWidth="1"/>
  </cols>
  <sheetData>
    <row r="1" spans="1:10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6" t="s">
        <v>1</v>
      </c>
      <c r="B2" s="136"/>
      <c r="C2" s="136"/>
      <c r="D2" s="136"/>
      <c r="E2" s="8"/>
      <c r="F2" s="8"/>
      <c r="G2" s="8"/>
      <c r="H2" s="8"/>
      <c r="I2" s="8"/>
      <c r="J2" s="29"/>
    </row>
    <row r="3" spans="1:11" ht="15.75">
      <c r="A3" s="136"/>
      <c r="B3" s="136"/>
      <c r="C3" s="136"/>
      <c r="D3" s="136"/>
      <c r="E3" s="8"/>
      <c r="F3" s="8"/>
      <c r="G3" s="8"/>
      <c r="H3" s="8"/>
      <c r="I3" s="8"/>
      <c r="J3" s="8"/>
      <c r="K3" s="29"/>
    </row>
    <row r="4" spans="1:11" ht="56.25">
      <c r="A4" s="18" t="s">
        <v>0</v>
      </c>
      <c r="B4" s="19" t="s">
        <v>54</v>
      </c>
      <c r="C4" s="19" t="s">
        <v>44</v>
      </c>
      <c r="D4" s="19" t="s">
        <v>45</v>
      </c>
      <c r="E4" s="60" t="s">
        <v>70</v>
      </c>
      <c r="F4" s="30" t="s">
        <v>71</v>
      </c>
      <c r="G4" s="60" t="s">
        <v>72</v>
      </c>
      <c r="H4" s="27" t="s">
        <v>55</v>
      </c>
      <c r="I4" s="80" t="s">
        <v>50</v>
      </c>
      <c r="J4" s="45" t="s">
        <v>37</v>
      </c>
      <c r="K4" s="45" t="s">
        <v>35</v>
      </c>
    </row>
    <row r="5" spans="1:11" ht="12.75">
      <c r="A5" s="28" t="s">
        <v>5</v>
      </c>
      <c r="B5" s="17">
        <v>31699.21</v>
      </c>
      <c r="C5" s="81">
        <v>0.84</v>
      </c>
      <c r="D5" s="1">
        <f>B5*C5</f>
        <v>26627.336399999997</v>
      </c>
      <c r="E5" s="61">
        <f>C5*20%</f>
        <v>0.168</v>
      </c>
      <c r="F5" s="36">
        <v>1.01</v>
      </c>
      <c r="G5" s="62">
        <f>B5*F5</f>
        <v>32016.2021</v>
      </c>
      <c r="H5" s="6">
        <f>G5-D5</f>
        <v>5388.865700000002</v>
      </c>
      <c r="I5" s="79">
        <v>1.15</v>
      </c>
      <c r="J5" s="34">
        <v>1</v>
      </c>
      <c r="K5" s="34">
        <v>0.89</v>
      </c>
    </row>
    <row r="6" spans="1:11" ht="25.5">
      <c r="A6" s="68" t="s">
        <v>53</v>
      </c>
      <c r="B6" s="17">
        <v>207263.09</v>
      </c>
      <c r="C6" s="81">
        <v>24.36</v>
      </c>
      <c r="D6" s="1">
        <f aca="true" t="shared" si="0" ref="D6:D14">B6*C6</f>
        <v>5048928.8724</v>
      </c>
      <c r="E6" s="61">
        <f aca="true" t="shared" si="1" ref="E6:E14">C6*20%</f>
        <v>4.872</v>
      </c>
      <c r="F6" s="36">
        <v>29.23</v>
      </c>
      <c r="G6" s="62">
        <f aca="true" t="shared" si="2" ref="G6:G14">B6*F6</f>
        <v>6058300.1207</v>
      </c>
      <c r="H6" s="6">
        <f aca="true" t="shared" si="3" ref="H6:H14">G6-D6</f>
        <v>1009371.2483000001</v>
      </c>
      <c r="I6" s="79">
        <v>33.1</v>
      </c>
      <c r="J6" s="34">
        <v>28.78</v>
      </c>
      <c r="K6" s="34">
        <v>25.74</v>
      </c>
    </row>
    <row r="7" spans="1:11" ht="12.75">
      <c r="A7" s="28" t="s">
        <v>8</v>
      </c>
      <c r="B7" s="17">
        <v>490369086.9</v>
      </c>
      <c r="C7" s="82">
        <v>0.02</v>
      </c>
      <c r="D7" s="1">
        <f t="shared" si="0"/>
        <v>9807381.738</v>
      </c>
      <c r="E7" s="61">
        <f t="shared" si="1"/>
        <v>0.004</v>
      </c>
      <c r="F7" s="72">
        <v>0.02</v>
      </c>
      <c r="G7" s="62">
        <f t="shared" si="2"/>
        <v>9807381.738</v>
      </c>
      <c r="H7" s="6">
        <f t="shared" si="3"/>
        <v>0</v>
      </c>
      <c r="I7" s="79">
        <v>0.02</v>
      </c>
      <c r="J7" s="35">
        <v>0.02</v>
      </c>
      <c r="K7" s="35">
        <v>0.02</v>
      </c>
    </row>
    <row r="8" spans="1:11" ht="25.5">
      <c r="A8" s="28" t="s">
        <v>9</v>
      </c>
      <c r="B8" s="17">
        <v>0</v>
      </c>
      <c r="C8" s="81">
        <v>12.68</v>
      </c>
      <c r="D8" s="1">
        <f t="shared" si="0"/>
        <v>0</v>
      </c>
      <c r="E8" s="61">
        <f t="shared" si="1"/>
        <v>2.536</v>
      </c>
      <c r="F8" s="36">
        <v>15.22</v>
      </c>
      <c r="G8" s="62">
        <f t="shared" si="2"/>
        <v>0</v>
      </c>
      <c r="H8" s="6">
        <f t="shared" si="3"/>
        <v>0</v>
      </c>
      <c r="I8" s="79">
        <v>15.5</v>
      </c>
      <c r="J8" s="34">
        <v>13.47</v>
      </c>
      <c r="K8" s="34">
        <v>12.04</v>
      </c>
    </row>
    <row r="9" spans="1:11" ht="12.75">
      <c r="A9" s="28" t="s">
        <v>10</v>
      </c>
      <c r="B9" s="17">
        <v>15949.3</v>
      </c>
      <c r="C9" s="81">
        <v>8.99</v>
      </c>
      <c r="D9" s="1">
        <f t="shared" si="0"/>
        <v>143384.207</v>
      </c>
      <c r="E9" s="61">
        <f t="shared" si="1"/>
        <v>1.798</v>
      </c>
      <c r="F9" s="36">
        <v>10.79</v>
      </c>
      <c r="G9" s="62">
        <f t="shared" si="2"/>
        <v>172092.947</v>
      </c>
      <c r="H9" s="6">
        <f t="shared" si="3"/>
        <v>28708.73999999999</v>
      </c>
      <c r="I9" s="79">
        <v>11.17</v>
      </c>
      <c r="J9" s="34">
        <v>9.71</v>
      </c>
      <c r="K9" s="34">
        <v>8.68</v>
      </c>
    </row>
    <row r="10" spans="1:11" ht="38.25">
      <c r="A10" s="28" t="s">
        <v>11</v>
      </c>
      <c r="B10" s="17">
        <v>5498.2</v>
      </c>
      <c r="C10" s="81">
        <v>5.51</v>
      </c>
      <c r="D10" s="1">
        <f t="shared" si="0"/>
        <v>30295.082</v>
      </c>
      <c r="E10" s="61">
        <f t="shared" si="1"/>
        <v>1.102</v>
      </c>
      <c r="F10" s="36">
        <v>6.61</v>
      </c>
      <c r="G10" s="62">
        <f t="shared" si="2"/>
        <v>36343.102</v>
      </c>
      <c r="H10" s="6">
        <f t="shared" si="3"/>
        <v>6048.02</v>
      </c>
      <c r="I10" s="79">
        <v>6.76</v>
      </c>
      <c r="J10" s="34">
        <v>5.87</v>
      </c>
      <c r="K10" s="34">
        <v>5.25</v>
      </c>
    </row>
    <row r="11" spans="1:11" ht="25.5">
      <c r="A11" s="28" t="s">
        <v>12</v>
      </c>
      <c r="B11" s="17">
        <v>4337177.38</v>
      </c>
      <c r="C11" s="81">
        <v>1</v>
      </c>
      <c r="D11" s="1">
        <f t="shared" si="0"/>
        <v>4337177.38</v>
      </c>
      <c r="E11" s="61">
        <f t="shared" si="1"/>
        <v>0.2</v>
      </c>
      <c r="F11" s="36">
        <v>1.2</v>
      </c>
      <c r="G11" s="62">
        <f t="shared" si="2"/>
        <v>5204612.856</v>
      </c>
      <c r="H11" s="6">
        <f t="shared" si="3"/>
        <v>867435.4759999998</v>
      </c>
      <c r="I11" s="79">
        <v>1.34</v>
      </c>
      <c r="J11" s="34">
        <v>1.16</v>
      </c>
      <c r="K11" s="34">
        <v>1.03</v>
      </c>
    </row>
    <row r="12" spans="1:11" ht="25.5">
      <c r="A12" s="28" t="s">
        <v>13</v>
      </c>
      <c r="B12" s="17">
        <v>23.21</v>
      </c>
      <c r="C12" s="81">
        <v>5.64</v>
      </c>
      <c r="D12" s="1">
        <f t="shared" si="0"/>
        <v>130.9044</v>
      </c>
      <c r="E12" s="61">
        <f t="shared" si="1"/>
        <v>1.128</v>
      </c>
      <c r="F12" s="83">
        <v>6.66</v>
      </c>
      <c r="G12" s="62">
        <f t="shared" si="2"/>
        <v>154.57860000000002</v>
      </c>
      <c r="H12" s="6">
        <f t="shared" si="3"/>
        <v>23.674200000000013</v>
      </c>
      <c r="I12" s="79">
        <v>6.66</v>
      </c>
      <c r="J12" s="34">
        <v>5.79</v>
      </c>
      <c r="K12" s="34">
        <v>5.17</v>
      </c>
    </row>
    <row r="13" spans="1:11" ht="12.75">
      <c r="A13" s="28" t="s">
        <v>14</v>
      </c>
      <c r="B13" s="17">
        <v>449080.19</v>
      </c>
      <c r="C13" s="81">
        <v>0.39</v>
      </c>
      <c r="D13" s="1">
        <f t="shared" si="0"/>
        <v>175141.2741</v>
      </c>
      <c r="E13" s="61">
        <f t="shared" si="1"/>
        <v>0.07800000000000001</v>
      </c>
      <c r="F13" s="36">
        <f>C13+E13</f>
        <v>0.468</v>
      </c>
      <c r="G13" s="62">
        <f t="shared" si="2"/>
        <v>210169.52892</v>
      </c>
      <c r="H13" s="6">
        <f t="shared" si="3"/>
        <v>35028.25482</v>
      </c>
      <c r="I13" s="79">
        <v>0.71</v>
      </c>
      <c r="J13" s="34">
        <v>0.61</v>
      </c>
      <c r="K13" s="34">
        <v>0.54</v>
      </c>
    </row>
    <row r="14" spans="1:11" ht="51">
      <c r="A14" s="68" t="s">
        <v>34</v>
      </c>
      <c r="B14" s="17">
        <v>0</v>
      </c>
      <c r="C14" s="81">
        <v>3.81</v>
      </c>
      <c r="D14" s="1">
        <f t="shared" si="0"/>
        <v>0</v>
      </c>
      <c r="E14" s="61">
        <f t="shared" si="1"/>
        <v>0.762</v>
      </c>
      <c r="F14" s="83">
        <v>4.39</v>
      </c>
      <c r="G14" s="62">
        <f t="shared" si="2"/>
        <v>0</v>
      </c>
      <c r="H14" s="6">
        <f t="shared" si="3"/>
        <v>0</v>
      </c>
      <c r="I14" s="79">
        <v>4.39</v>
      </c>
      <c r="J14" s="34">
        <v>3.81</v>
      </c>
      <c r="K14" s="34">
        <v>3.4</v>
      </c>
    </row>
    <row r="15" spans="1:11" ht="12.75">
      <c r="A15" s="139" t="s">
        <v>15</v>
      </c>
      <c r="B15" s="140"/>
      <c r="C15" s="141"/>
      <c r="D15" s="64">
        <f>SUM(D5:D14)</f>
        <v>19569066.794299997</v>
      </c>
      <c r="E15" s="65"/>
      <c r="F15" s="65"/>
      <c r="G15" s="66">
        <f>SUM(G5:G14)</f>
        <v>21521071.07332</v>
      </c>
      <c r="H15" s="67">
        <f>SUM(H5:H14)</f>
        <v>1952004.2790199998</v>
      </c>
      <c r="I15" s="37"/>
      <c r="J15" s="37"/>
      <c r="K15" s="29"/>
    </row>
    <row r="16" spans="1:11" ht="12.75">
      <c r="A16" s="46"/>
      <c r="B16" s="46"/>
      <c r="C16" s="46"/>
      <c r="D16" s="47"/>
      <c r="E16" s="48"/>
      <c r="F16" s="48"/>
      <c r="G16" s="48"/>
      <c r="H16" s="49"/>
      <c r="I16" s="49"/>
      <c r="J16" s="37"/>
      <c r="K16" s="29"/>
    </row>
    <row r="17" spans="1:11" ht="12.75" customHeight="1">
      <c r="A17" s="137" t="s">
        <v>51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12.75">
      <c r="A18" s="29"/>
      <c r="B18" s="8"/>
      <c r="C18" s="8"/>
      <c r="D18" s="8"/>
      <c r="E18" s="8"/>
      <c r="F18" s="8"/>
      <c r="G18" s="8"/>
      <c r="H18" s="8"/>
      <c r="I18" s="8"/>
      <c r="J18" s="8"/>
      <c r="K18" s="29"/>
    </row>
    <row r="19" spans="1:11" ht="30.75" customHeight="1">
      <c r="A19" s="138" t="s">
        <v>52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2.75">
      <c r="A20" s="137"/>
      <c r="B20" s="137"/>
      <c r="C20" s="8"/>
      <c r="D20" s="8"/>
      <c r="E20" s="8"/>
      <c r="F20" s="8"/>
      <c r="G20" s="8"/>
      <c r="H20" s="8"/>
      <c r="I20" s="8"/>
      <c r="J20" s="8"/>
      <c r="K20" s="29"/>
    </row>
    <row r="21" spans="1:11" ht="12.75" customHeight="1">
      <c r="A21" s="137" t="s">
        <v>40</v>
      </c>
      <c r="B21" s="137"/>
      <c r="C21" s="8"/>
      <c r="D21" s="8"/>
      <c r="E21" s="8"/>
      <c r="F21" s="8"/>
      <c r="G21" s="8"/>
      <c r="H21" s="8"/>
      <c r="I21" s="8"/>
      <c r="J21" s="8"/>
      <c r="K21" s="8"/>
    </row>
    <row r="22" ht="12.75" customHeight="1"/>
    <row r="23" spans="1:10" ht="12.75">
      <c r="A23" s="107" t="s">
        <v>74</v>
      </c>
      <c r="B23" s="107"/>
      <c r="C23" s="107"/>
      <c r="D23" s="107"/>
      <c r="E23" s="107"/>
      <c r="F23" s="107"/>
      <c r="G23" s="107"/>
      <c r="H23" s="107"/>
      <c r="I23" s="107"/>
      <c r="J23" s="107"/>
    </row>
  </sheetData>
  <sheetProtection/>
  <mergeCells count="8">
    <mergeCell ref="A20:B20"/>
    <mergeCell ref="A21:B21"/>
    <mergeCell ref="A1:J1"/>
    <mergeCell ref="A2:D2"/>
    <mergeCell ref="A15:C15"/>
    <mergeCell ref="A3:D3"/>
    <mergeCell ref="A17:K17"/>
    <mergeCell ref="A19:K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5.421875" style="0" customWidth="1"/>
    <col min="2" max="2" width="14.8515625" style="0" customWidth="1"/>
    <col min="4" max="4" width="11.7109375" style="0" customWidth="1"/>
    <col min="7" max="7" width="14.28125" style="0" customWidth="1"/>
    <col min="8" max="8" width="12.28125" style="0" customWidth="1"/>
  </cols>
  <sheetData>
    <row r="1" spans="1:11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>
      <c r="A2" s="136" t="s">
        <v>2</v>
      </c>
      <c r="B2" s="136"/>
      <c r="C2" s="136"/>
      <c r="D2" s="136"/>
      <c r="E2" s="8"/>
      <c r="F2" s="8"/>
      <c r="G2" s="8"/>
      <c r="H2" s="8"/>
      <c r="I2" s="8"/>
      <c r="J2" s="8"/>
      <c r="K2" s="29"/>
    </row>
    <row r="3" spans="1:11" ht="56.25">
      <c r="A3" s="18" t="s">
        <v>0</v>
      </c>
      <c r="B3" s="19" t="s">
        <v>54</v>
      </c>
      <c r="C3" s="30" t="s">
        <v>44</v>
      </c>
      <c r="D3" s="19" t="s">
        <v>45</v>
      </c>
      <c r="E3" s="56" t="s">
        <v>75</v>
      </c>
      <c r="F3" s="30" t="s">
        <v>76</v>
      </c>
      <c r="G3" s="56" t="s">
        <v>77</v>
      </c>
      <c r="H3" s="27" t="s">
        <v>78</v>
      </c>
      <c r="I3" s="80" t="s">
        <v>50</v>
      </c>
      <c r="J3" s="45" t="s">
        <v>37</v>
      </c>
      <c r="K3" s="45" t="s">
        <v>35</v>
      </c>
    </row>
    <row r="4" spans="1:11" ht="24.75" customHeight="1">
      <c r="A4" s="28" t="s">
        <v>5</v>
      </c>
      <c r="B4" s="17">
        <v>1217815.35</v>
      </c>
      <c r="C4" s="81">
        <v>0.84</v>
      </c>
      <c r="D4" s="1">
        <f>B4*C4</f>
        <v>1022964.8940000001</v>
      </c>
      <c r="E4" s="61">
        <f>C4*10%</f>
        <v>0.084</v>
      </c>
      <c r="F4" s="36">
        <v>0.92</v>
      </c>
      <c r="G4" s="57">
        <f>B4*F4</f>
        <v>1120390.1220000002</v>
      </c>
      <c r="H4" s="6">
        <f>G4-D4</f>
        <v>97425.22800000012</v>
      </c>
      <c r="I4" s="79">
        <v>1.15</v>
      </c>
      <c r="J4" s="34">
        <v>1</v>
      </c>
      <c r="K4" s="34">
        <v>0.89</v>
      </c>
    </row>
    <row r="5" spans="1:11" ht="30" customHeight="1">
      <c r="A5" s="68" t="s">
        <v>43</v>
      </c>
      <c r="B5" s="17">
        <v>90765.27</v>
      </c>
      <c r="C5" s="81">
        <v>24.36</v>
      </c>
      <c r="D5" s="1">
        <f aca="true" t="shared" si="0" ref="D5:D13">B5*C5</f>
        <v>2211041.9772</v>
      </c>
      <c r="E5" s="61">
        <f aca="true" t="shared" si="1" ref="E5:E13">C5*10%</f>
        <v>2.436</v>
      </c>
      <c r="F5" s="36">
        <v>26.8</v>
      </c>
      <c r="G5" s="57">
        <f aca="true" t="shared" si="2" ref="G5:G13">B5*F5</f>
        <v>2432509.236</v>
      </c>
      <c r="H5" s="6">
        <f aca="true" t="shared" si="3" ref="H5:H13">G5-D5</f>
        <v>221467.25879999995</v>
      </c>
      <c r="I5" s="79">
        <v>33.1</v>
      </c>
      <c r="J5" s="34">
        <v>28.78</v>
      </c>
      <c r="K5" s="34">
        <v>25.74</v>
      </c>
    </row>
    <row r="6" spans="1:11" ht="12.75">
      <c r="A6" s="28" t="s">
        <v>8</v>
      </c>
      <c r="B6" s="17">
        <v>2007422.03</v>
      </c>
      <c r="C6" s="82">
        <v>0.02</v>
      </c>
      <c r="D6" s="1">
        <f t="shared" si="0"/>
        <v>40148.4406</v>
      </c>
      <c r="E6" s="61">
        <f t="shared" si="1"/>
        <v>0.002</v>
      </c>
      <c r="F6" s="72">
        <v>0.02</v>
      </c>
      <c r="G6" s="57">
        <f t="shared" si="2"/>
        <v>40148.4406</v>
      </c>
      <c r="H6" s="6">
        <f t="shared" si="3"/>
        <v>0</v>
      </c>
      <c r="I6" s="79">
        <v>0.02</v>
      </c>
      <c r="J6" s="35">
        <v>0.02</v>
      </c>
      <c r="K6" s="35">
        <v>0.02</v>
      </c>
    </row>
    <row r="7" spans="1:11" ht="32.25" customHeight="1">
      <c r="A7" s="28" t="s">
        <v>9</v>
      </c>
      <c r="B7" s="17">
        <v>297</v>
      </c>
      <c r="C7" s="81">
        <v>12.68</v>
      </c>
      <c r="D7" s="1">
        <f t="shared" si="0"/>
        <v>3765.96</v>
      </c>
      <c r="E7" s="61">
        <f t="shared" si="1"/>
        <v>1.268</v>
      </c>
      <c r="F7" s="36">
        <v>13.95</v>
      </c>
      <c r="G7" s="57">
        <f t="shared" si="2"/>
        <v>4143.15</v>
      </c>
      <c r="H7" s="6">
        <f t="shared" si="3"/>
        <v>377.1899999999996</v>
      </c>
      <c r="I7" s="79">
        <v>15.5</v>
      </c>
      <c r="J7" s="34">
        <v>13.47</v>
      </c>
      <c r="K7" s="34">
        <v>12.04</v>
      </c>
    </row>
    <row r="8" spans="1:11" ht="25.5">
      <c r="A8" s="28" t="s">
        <v>10</v>
      </c>
      <c r="B8" s="17">
        <v>141675.95</v>
      </c>
      <c r="C8" s="81">
        <v>8.99</v>
      </c>
      <c r="D8" s="1">
        <f t="shared" si="0"/>
        <v>1273666.7905000001</v>
      </c>
      <c r="E8" s="61">
        <f t="shared" si="1"/>
        <v>0.899</v>
      </c>
      <c r="F8" s="36">
        <v>9.89</v>
      </c>
      <c r="G8" s="57">
        <f t="shared" si="2"/>
        <v>1401175.1455</v>
      </c>
      <c r="H8" s="6">
        <f t="shared" si="3"/>
        <v>127508.35499999998</v>
      </c>
      <c r="I8" s="79">
        <v>11.17</v>
      </c>
      <c r="J8" s="34">
        <v>9.71</v>
      </c>
      <c r="K8" s="34">
        <v>8.68</v>
      </c>
    </row>
    <row r="9" spans="1:11" ht="38.25" customHeight="1">
      <c r="A9" s="28" t="s">
        <v>11</v>
      </c>
      <c r="B9" s="17">
        <v>3629.7</v>
      </c>
      <c r="C9" s="81">
        <v>5.51</v>
      </c>
      <c r="D9" s="1">
        <f t="shared" si="0"/>
        <v>19999.646999999997</v>
      </c>
      <c r="E9" s="61">
        <f t="shared" si="1"/>
        <v>0.551</v>
      </c>
      <c r="F9" s="36">
        <v>6.06</v>
      </c>
      <c r="G9" s="57">
        <f t="shared" si="2"/>
        <v>21995.981999999996</v>
      </c>
      <c r="H9" s="6">
        <f t="shared" si="3"/>
        <v>1996.3349999999991</v>
      </c>
      <c r="I9" s="79">
        <v>6.76</v>
      </c>
      <c r="J9" s="34">
        <v>5.87</v>
      </c>
      <c r="K9" s="34">
        <v>5.25</v>
      </c>
    </row>
    <row r="10" spans="1:11" ht="30.75" customHeight="1">
      <c r="A10" s="28" t="s">
        <v>12</v>
      </c>
      <c r="B10" s="17">
        <v>350702.16</v>
      </c>
      <c r="C10" s="81">
        <v>1</v>
      </c>
      <c r="D10" s="1">
        <f t="shared" si="0"/>
        <v>350702.16</v>
      </c>
      <c r="E10" s="61">
        <f t="shared" si="1"/>
        <v>0.1</v>
      </c>
      <c r="F10" s="36">
        <v>1.1</v>
      </c>
      <c r="G10" s="57">
        <f t="shared" si="2"/>
        <v>385772.376</v>
      </c>
      <c r="H10" s="6">
        <f t="shared" si="3"/>
        <v>35070.216000000015</v>
      </c>
      <c r="I10" s="79">
        <v>1.34</v>
      </c>
      <c r="J10" s="34">
        <v>1.16</v>
      </c>
      <c r="K10" s="34">
        <v>1.03</v>
      </c>
    </row>
    <row r="11" spans="1:11" ht="36.75" customHeight="1">
      <c r="A11" s="28" t="s">
        <v>13</v>
      </c>
      <c r="B11" s="17">
        <v>17.63</v>
      </c>
      <c r="C11" s="81">
        <v>5.64</v>
      </c>
      <c r="D11" s="1">
        <f t="shared" si="0"/>
        <v>99.43319999999999</v>
      </c>
      <c r="E11" s="61">
        <f t="shared" si="1"/>
        <v>0.564</v>
      </c>
      <c r="F11" s="36">
        <v>6.2</v>
      </c>
      <c r="G11" s="57">
        <f t="shared" si="2"/>
        <v>109.306</v>
      </c>
      <c r="H11" s="6">
        <f t="shared" si="3"/>
        <v>9.872800000000012</v>
      </c>
      <c r="I11" s="79">
        <v>6.66</v>
      </c>
      <c r="J11" s="34">
        <v>5.79</v>
      </c>
      <c r="K11" s="34">
        <v>5.17</v>
      </c>
    </row>
    <row r="12" spans="1:11" ht="12.75">
      <c r="A12" s="28" t="s">
        <v>14</v>
      </c>
      <c r="B12" s="17">
        <v>7743961.34</v>
      </c>
      <c r="C12" s="81">
        <v>0.39</v>
      </c>
      <c r="D12" s="1">
        <f t="shared" si="0"/>
        <v>3020144.9226</v>
      </c>
      <c r="E12" s="61">
        <f t="shared" si="1"/>
        <v>0.03900000000000001</v>
      </c>
      <c r="F12" s="36">
        <v>0.43</v>
      </c>
      <c r="G12" s="57">
        <f t="shared" si="2"/>
        <v>3329903.3762</v>
      </c>
      <c r="H12" s="6">
        <f t="shared" si="3"/>
        <v>309758.45359999966</v>
      </c>
      <c r="I12" s="79">
        <v>0.71</v>
      </c>
      <c r="J12" s="34">
        <v>0.61</v>
      </c>
      <c r="K12" s="34">
        <v>0.54</v>
      </c>
    </row>
    <row r="13" spans="1:11" ht="54.75" customHeight="1">
      <c r="A13" s="68" t="s">
        <v>34</v>
      </c>
      <c r="B13" s="17">
        <v>0</v>
      </c>
      <c r="C13" s="81">
        <v>3.81</v>
      </c>
      <c r="D13" s="1">
        <f t="shared" si="0"/>
        <v>0</v>
      </c>
      <c r="E13" s="61">
        <f t="shared" si="1"/>
        <v>0.381</v>
      </c>
      <c r="F13" s="36">
        <v>4.19</v>
      </c>
      <c r="G13" s="57">
        <f t="shared" si="2"/>
        <v>0</v>
      </c>
      <c r="H13" s="6">
        <f t="shared" si="3"/>
        <v>0</v>
      </c>
      <c r="I13" s="79">
        <v>4.39</v>
      </c>
      <c r="J13" s="34">
        <v>3.81</v>
      </c>
      <c r="K13" s="34">
        <v>3.4</v>
      </c>
    </row>
    <row r="14" spans="1:11" ht="12.75">
      <c r="A14" s="132" t="s">
        <v>15</v>
      </c>
      <c r="B14" s="133"/>
      <c r="C14" s="134"/>
      <c r="D14" s="14">
        <f>SUM(D4:D13)</f>
        <v>7942534.2251</v>
      </c>
      <c r="E14" s="59"/>
      <c r="F14" s="59"/>
      <c r="G14" s="58">
        <f>SUM(G4:G13)</f>
        <v>8736147.134300001</v>
      </c>
      <c r="H14" s="26">
        <f>SUM(H4:H13)</f>
        <v>793612.9091999998</v>
      </c>
      <c r="I14" s="26"/>
      <c r="J14" s="69"/>
      <c r="K14" s="69"/>
    </row>
    <row r="15" spans="1:11" ht="12.75">
      <c r="A15" s="137" t="s">
        <v>51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12.75">
      <c r="A16" s="29"/>
      <c r="B16" s="8"/>
      <c r="C16" s="8"/>
      <c r="D16" s="8"/>
      <c r="E16" s="8"/>
      <c r="F16" s="8"/>
      <c r="G16" s="8"/>
      <c r="H16" s="8"/>
      <c r="I16" s="8"/>
      <c r="J16" s="8"/>
      <c r="K16" s="29"/>
    </row>
    <row r="17" spans="1:11" ht="27.75" customHeight="1">
      <c r="A17" s="138" t="s">
        <v>52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ht="12.75">
      <c r="A18" s="137"/>
      <c r="B18" s="137"/>
      <c r="C18" s="8"/>
      <c r="D18" s="8"/>
      <c r="E18" s="8"/>
      <c r="F18" s="8"/>
      <c r="G18" s="8"/>
      <c r="H18" s="8"/>
      <c r="I18" s="8"/>
      <c r="J18" s="8"/>
      <c r="K18" s="29"/>
    </row>
    <row r="19" spans="1:11" ht="12.75">
      <c r="A19" s="130" t="s">
        <v>40</v>
      </c>
      <c r="B19" s="131"/>
      <c r="C19" s="73"/>
      <c r="D19" s="73"/>
      <c r="E19" s="73"/>
      <c r="F19" s="73"/>
      <c r="G19" s="73"/>
      <c r="H19" s="73"/>
      <c r="I19" s="73"/>
      <c r="J19" s="73"/>
      <c r="K19" s="73"/>
    </row>
  </sheetData>
  <sheetProtection/>
  <mergeCells count="7">
    <mergeCell ref="A19:B19"/>
    <mergeCell ref="A1:K1"/>
    <mergeCell ref="A2:D2"/>
    <mergeCell ref="A14:C14"/>
    <mergeCell ref="A15:K15"/>
    <mergeCell ref="A17:K17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5.8515625" style="0" customWidth="1"/>
    <col min="2" max="2" width="15.28125" style="0" customWidth="1"/>
    <col min="4" max="4" width="14.28125" style="0" customWidth="1"/>
    <col min="7" max="7" width="12.8515625" style="0" customWidth="1"/>
    <col min="8" max="8" width="13.00390625" style="0" customWidth="1"/>
  </cols>
  <sheetData>
    <row r="1" spans="1:11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>
      <c r="A2" s="136" t="s">
        <v>1</v>
      </c>
      <c r="B2" s="136"/>
      <c r="C2" s="136"/>
      <c r="D2" s="136"/>
      <c r="E2" s="8"/>
      <c r="F2" s="8"/>
      <c r="G2" s="8"/>
      <c r="H2" s="8"/>
      <c r="I2" s="8"/>
      <c r="J2" s="8"/>
      <c r="K2" s="29"/>
    </row>
    <row r="3" spans="1:11" ht="56.25">
      <c r="A3" s="18" t="s">
        <v>0</v>
      </c>
      <c r="B3" s="19" t="s">
        <v>54</v>
      </c>
      <c r="C3" s="19" t="s">
        <v>44</v>
      </c>
      <c r="D3" s="19" t="s">
        <v>45</v>
      </c>
      <c r="E3" s="60" t="s">
        <v>75</v>
      </c>
      <c r="F3" s="30" t="s">
        <v>76</v>
      </c>
      <c r="G3" s="60" t="s">
        <v>77</v>
      </c>
      <c r="H3" s="27" t="s">
        <v>79</v>
      </c>
      <c r="I3" s="80" t="s">
        <v>50</v>
      </c>
      <c r="J3" s="45" t="s">
        <v>37</v>
      </c>
      <c r="K3" s="45" t="s">
        <v>35</v>
      </c>
    </row>
    <row r="4" spans="1:11" ht="30" customHeight="1">
      <c r="A4" s="28" t="s">
        <v>5</v>
      </c>
      <c r="B4" s="17">
        <v>31699.21</v>
      </c>
      <c r="C4" s="81">
        <v>0.84</v>
      </c>
      <c r="D4" s="1">
        <f>B4*C4</f>
        <v>26627.336399999997</v>
      </c>
      <c r="E4" s="61">
        <f>C4*10%</f>
        <v>0.084</v>
      </c>
      <c r="F4" s="36">
        <v>0.92</v>
      </c>
      <c r="G4" s="62">
        <f>B4*F4</f>
        <v>29163.2732</v>
      </c>
      <c r="H4" s="6">
        <f>G4-D4</f>
        <v>2535.936800000003</v>
      </c>
      <c r="I4" s="79">
        <v>1.15</v>
      </c>
      <c r="J4" s="34">
        <v>1</v>
      </c>
      <c r="K4" s="34">
        <v>0.89</v>
      </c>
    </row>
    <row r="5" spans="1:11" ht="29.25" customHeight="1">
      <c r="A5" s="68" t="s">
        <v>53</v>
      </c>
      <c r="B5" s="17">
        <v>207263.09</v>
      </c>
      <c r="C5" s="81">
        <v>24.36</v>
      </c>
      <c r="D5" s="1">
        <f aca="true" t="shared" si="0" ref="D5:D13">B5*C5</f>
        <v>5048928.8724</v>
      </c>
      <c r="E5" s="61">
        <f aca="true" t="shared" si="1" ref="E5:E13">C5*10%</f>
        <v>2.436</v>
      </c>
      <c r="F5" s="36">
        <v>26.8</v>
      </c>
      <c r="G5" s="62">
        <f aca="true" t="shared" si="2" ref="G5:G13">B5*F5</f>
        <v>5554650.812</v>
      </c>
      <c r="H5" s="6">
        <f aca="true" t="shared" si="3" ref="H5:H13">G5-D5</f>
        <v>505721.93960000016</v>
      </c>
      <c r="I5" s="79">
        <v>33.1</v>
      </c>
      <c r="J5" s="34">
        <v>28.78</v>
      </c>
      <c r="K5" s="34">
        <v>25.74</v>
      </c>
    </row>
    <row r="6" spans="1:11" ht="12.75">
      <c r="A6" s="28" t="s">
        <v>8</v>
      </c>
      <c r="B6" s="17">
        <v>490369086.9</v>
      </c>
      <c r="C6" s="82">
        <v>0.02</v>
      </c>
      <c r="D6" s="1">
        <f t="shared" si="0"/>
        <v>9807381.738</v>
      </c>
      <c r="E6" s="61">
        <f t="shared" si="1"/>
        <v>0.002</v>
      </c>
      <c r="F6" s="72">
        <v>0.02</v>
      </c>
      <c r="G6" s="62">
        <f t="shared" si="2"/>
        <v>9807381.738</v>
      </c>
      <c r="H6" s="6">
        <f t="shared" si="3"/>
        <v>0</v>
      </c>
      <c r="I6" s="79">
        <v>0.02</v>
      </c>
      <c r="J6" s="35">
        <v>0.02</v>
      </c>
      <c r="K6" s="35">
        <v>0.02</v>
      </c>
    </row>
    <row r="7" spans="1:11" ht="24.75" customHeight="1">
      <c r="A7" s="28" t="s">
        <v>9</v>
      </c>
      <c r="B7" s="17">
        <v>0</v>
      </c>
      <c r="C7" s="81">
        <v>12.68</v>
      </c>
      <c r="D7" s="1">
        <f t="shared" si="0"/>
        <v>0</v>
      </c>
      <c r="E7" s="61">
        <f t="shared" si="1"/>
        <v>1.268</v>
      </c>
      <c r="F7" s="36">
        <v>13.95</v>
      </c>
      <c r="G7" s="62">
        <f t="shared" si="2"/>
        <v>0</v>
      </c>
      <c r="H7" s="6">
        <f t="shared" si="3"/>
        <v>0</v>
      </c>
      <c r="I7" s="79">
        <v>15.5</v>
      </c>
      <c r="J7" s="34">
        <v>13.47</v>
      </c>
      <c r="K7" s="34">
        <v>12.04</v>
      </c>
    </row>
    <row r="8" spans="1:11" ht="25.5">
      <c r="A8" s="28" t="s">
        <v>10</v>
      </c>
      <c r="B8" s="17">
        <v>15949.3</v>
      </c>
      <c r="C8" s="81">
        <v>8.99</v>
      </c>
      <c r="D8" s="1">
        <f t="shared" si="0"/>
        <v>143384.207</v>
      </c>
      <c r="E8" s="61">
        <f t="shared" si="1"/>
        <v>0.899</v>
      </c>
      <c r="F8" s="36">
        <v>9.89</v>
      </c>
      <c r="G8" s="62">
        <f t="shared" si="2"/>
        <v>157738.577</v>
      </c>
      <c r="H8" s="6">
        <f t="shared" si="3"/>
        <v>14354.369999999995</v>
      </c>
      <c r="I8" s="79">
        <v>11.17</v>
      </c>
      <c r="J8" s="34">
        <v>9.71</v>
      </c>
      <c r="K8" s="34">
        <v>8.68</v>
      </c>
    </row>
    <row r="9" spans="1:11" ht="36" customHeight="1">
      <c r="A9" s="28" t="s">
        <v>11</v>
      </c>
      <c r="B9" s="17">
        <v>5498.2</v>
      </c>
      <c r="C9" s="81">
        <v>5.51</v>
      </c>
      <c r="D9" s="1">
        <f t="shared" si="0"/>
        <v>30295.082</v>
      </c>
      <c r="E9" s="61">
        <f t="shared" si="1"/>
        <v>0.551</v>
      </c>
      <c r="F9" s="36">
        <v>6.06</v>
      </c>
      <c r="G9" s="62">
        <f t="shared" si="2"/>
        <v>33319.092</v>
      </c>
      <c r="H9" s="6">
        <f t="shared" si="3"/>
        <v>3024.0099999999984</v>
      </c>
      <c r="I9" s="79">
        <v>6.76</v>
      </c>
      <c r="J9" s="34">
        <v>5.87</v>
      </c>
      <c r="K9" s="34">
        <v>5.25</v>
      </c>
    </row>
    <row r="10" spans="1:11" ht="29.25" customHeight="1">
      <c r="A10" s="28" t="s">
        <v>12</v>
      </c>
      <c r="B10" s="17">
        <v>4337177.38</v>
      </c>
      <c r="C10" s="81">
        <v>1</v>
      </c>
      <c r="D10" s="1">
        <f t="shared" si="0"/>
        <v>4337177.38</v>
      </c>
      <c r="E10" s="61">
        <f t="shared" si="1"/>
        <v>0.1</v>
      </c>
      <c r="F10" s="36">
        <v>1.1</v>
      </c>
      <c r="G10" s="62">
        <f t="shared" si="2"/>
        <v>4770895.118000001</v>
      </c>
      <c r="H10" s="6">
        <f t="shared" si="3"/>
        <v>433717.7380000008</v>
      </c>
      <c r="I10" s="79">
        <v>1.34</v>
      </c>
      <c r="J10" s="34">
        <v>1.16</v>
      </c>
      <c r="K10" s="34">
        <v>1.03</v>
      </c>
    </row>
    <row r="11" spans="1:11" ht="33.75" customHeight="1">
      <c r="A11" s="28" t="s">
        <v>13</v>
      </c>
      <c r="B11" s="17">
        <v>23.21</v>
      </c>
      <c r="C11" s="81">
        <v>5.64</v>
      </c>
      <c r="D11" s="1">
        <f t="shared" si="0"/>
        <v>130.9044</v>
      </c>
      <c r="E11" s="61">
        <f t="shared" si="1"/>
        <v>0.564</v>
      </c>
      <c r="F11" s="36">
        <v>6.2</v>
      </c>
      <c r="G11" s="62">
        <f t="shared" si="2"/>
        <v>143.90200000000002</v>
      </c>
      <c r="H11" s="6">
        <f t="shared" si="3"/>
        <v>12.997600000000006</v>
      </c>
      <c r="I11" s="79">
        <v>6.66</v>
      </c>
      <c r="J11" s="34">
        <v>5.79</v>
      </c>
      <c r="K11" s="34">
        <v>5.17</v>
      </c>
    </row>
    <row r="12" spans="1:11" ht="21" customHeight="1">
      <c r="A12" s="28" t="s">
        <v>14</v>
      </c>
      <c r="B12" s="17">
        <v>449080.19</v>
      </c>
      <c r="C12" s="81">
        <v>0.39</v>
      </c>
      <c r="D12" s="1">
        <f t="shared" si="0"/>
        <v>175141.2741</v>
      </c>
      <c r="E12" s="61">
        <f t="shared" si="1"/>
        <v>0.03900000000000001</v>
      </c>
      <c r="F12" s="36">
        <v>0.43</v>
      </c>
      <c r="G12" s="62">
        <f t="shared" si="2"/>
        <v>193104.4817</v>
      </c>
      <c r="H12" s="6">
        <f t="shared" si="3"/>
        <v>17963.207599999994</v>
      </c>
      <c r="I12" s="79">
        <v>0.71</v>
      </c>
      <c r="J12" s="34">
        <v>0.61</v>
      </c>
      <c r="K12" s="34">
        <v>0.54</v>
      </c>
    </row>
    <row r="13" spans="1:11" ht="53.25" customHeight="1">
      <c r="A13" s="68" t="s">
        <v>34</v>
      </c>
      <c r="B13" s="17">
        <v>0</v>
      </c>
      <c r="C13" s="81">
        <v>3.81</v>
      </c>
      <c r="D13" s="1">
        <f t="shared" si="0"/>
        <v>0</v>
      </c>
      <c r="E13" s="61">
        <f t="shared" si="1"/>
        <v>0.381</v>
      </c>
      <c r="F13" s="36">
        <v>4.19</v>
      </c>
      <c r="G13" s="62">
        <f t="shared" si="2"/>
        <v>0</v>
      </c>
      <c r="H13" s="6">
        <f t="shared" si="3"/>
        <v>0</v>
      </c>
      <c r="I13" s="79">
        <v>4.39</v>
      </c>
      <c r="J13" s="34">
        <v>3.81</v>
      </c>
      <c r="K13" s="34">
        <v>3.4</v>
      </c>
    </row>
    <row r="14" spans="1:11" ht="12.75">
      <c r="A14" s="139" t="s">
        <v>15</v>
      </c>
      <c r="B14" s="140"/>
      <c r="C14" s="141"/>
      <c r="D14" s="64">
        <f>SUM(D4:D13)</f>
        <v>19569066.794299997</v>
      </c>
      <c r="E14" s="65"/>
      <c r="F14" s="65"/>
      <c r="G14" s="66">
        <f>SUM(G4:G13)</f>
        <v>20546396.993899997</v>
      </c>
      <c r="H14" s="67">
        <f>SUM(H4:H13)</f>
        <v>977330.199600001</v>
      </c>
      <c r="I14" s="37"/>
      <c r="J14" s="37"/>
      <c r="K14" s="29"/>
    </row>
    <row r="15" spans="1:11" ht="12.75">
      <c r="A15" s="46"/>
      <c r="B15" s="46"/>
      <c r="C15" s="46"/>
      <c r="D15" s="47"/>
      <c r="E15" s="48"/>
      <c r="F15" s="48"/>
      <c r="G15" s="48"/>
      <c r="H15" s="49"/>
      <c r="I15" s="49"/>
      <c r="J15" s="37"/>
      <c r="K15" s="29"/>
    </row>
    <row r="16" spans="1:11" ht="12.75">
      <c r="A16" s="137" t="s">
        <v>51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.75">
      <c r="A17" s="29"/>
      <c r="B17" s="8"/>
      <c r="C17" s="8"/>
      <c r="D17" s="8"/>
      <c r="E17" s="8"/>
      <c r="F17" s="8"/>
      <c r="G17" s="8"/>
      <c r="H17" s="8"/>
      <c r="I17" s="8"/>
      <c r="J17" s="8"/>
      <c r="K17" s="29"/>
    </row>
    <row r="18" spans="1:11" ht="14.25">
      <c r="A18" s="138" t="s">
        <v>52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.75">
      <c r="A19" s="137"/>
      <c r="B19" s="137"/>
      <c r="C19" s="8"/>
      <c r="D19" s="8"/>
      <c r="E19" s="8"/>
      <c r="F19" s="8"/>
      <c r="G19" s="8"/>
      <c r="H19" s="8"/>
      <c r="I19" s="8"/>
      <c r="J19" s="8"/>
      <c r="K19" s="29"/>
    </row>
    <row r="20" spans="1:11" ht="12.75">
      <c r="A20" s="137" t="s">
        <v>40</v>
      </c>
      <c r="B20" s="137"/>
      <c r="C20" s="8"/>
      <c r="D20" s="8"/>
      <c r="E20" s="8"/>
      <c r="F20" s="8"/>
      <c r="G20" s="8"/>
      <c r="H20" s="8"/>
      <c r="I20" s="8"/>
      <c r="J20" s="8"/>
      <c r="K20" s="8"/>
    </row>
  </sheetData>
  <sheetProtection/>
  <mergeCells count="7">
    <mergeCell ref="A20:B20"/>
    <mergeCell ref="A1:K1"/>
    <mergeCell ref="A2:D2"/>
    <mergeCell ref="A14:C14"/>
    <mergeCell ref="A16:K16"/>
    <mergeCell ref="A18:K18"/>
    <mergeCell ref="A19:B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5.140625" style="0" customWidth="1"/>
    <col min="2" max="2" width="16.7109375" style="0" customWidth="1"/>
    <col min="4" max="4" width="14.7109375" style="0" customWidth="1"/>
    <col min="7" max="7" width="15.421875" style="0" customWidth="1"/>
    <col min="8" max="8" width="14.7109375" style="0" customWidth="1"/>
  </cols>
  <sheetData>
    <row r="1" spans="1:11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>
      <c r="A2" s="136" t="s">
        <v>2</v>
      </c>
      <c r="B2" s="136"/>
      <c r="C2" s="136"/>
      <c r="D2" s="136"/>
      <c r="E2" s="8"/>
      <c r="F2" s="8"/>
      <c r="G2" s="8"/>
      <c r="H2" s="8"/>
      <c r="I2" s="8"/>
      <c r="J2" s="8"/>
      <c r="K2" s="29"/>
    </row>
    <row r="3" spans="1:11" ht="69" customHeight="1">
      <c r="A3" s="18" t="s">
        <v>0</v>
      </c>
      <c r="B3" s="19" t="s">
        <v>54</v>
      </c>
      <c r="C3" s="30" t="s">
        <v>44</v>
      </c>
      <c r="D3" s="19" t="s">
        <v>45</v>
      </c>
      <c r="E3" s="56" t="s">
        <v>80</v>
      </c>
      <c r="F3" s="30" t="s">
        <v>81</v>
      </c>
      <c r="G3" s="56" t="s">
        <v>82</v>
      </c>
      <c r="H3" s="27" t="s">
        <v>83</v>
      </c>
      <c r="I3" s="80" t="s">
        <v>50</v>
      </c>
      <c r="J3" s="45" t="s">
        <v>37</v>
      </c>
      <c r="K3" s="45" t="s">
        <v>35</v>
      </c>
    </row>
    <row r="4" spans="1:11" ht="30.75" customHeight="1">
      <c r="A4" s="28" t="s">
        <v>5</v>
      </c>
      <c r="B4" s="17">
        <v>1217815.35</v>
      </c>
      <c r="C4" s="81">
        <v>0.84</v>
      </c>
      <c r="D4" s="1">
        <f>B4*C4</f>
        <v>1022964.8940000001</v>
      </c>
      <c r="E4" s="61">
        <f>C4*12%</f>
        <v>0.10079999999999999</v>
      </c>
      <c r="F4" s="36">
        <v>0.94</v>
      </c>
      <c r="G4" s="57">
        <f>B4*F4</f>
        <v>1144746.429</v>
      </c>
      <c r="H4" s="6">
        <f>G4-D4</f>
        <v>121781.53499999992</v>
      </c>
      <c r="I4" s="79">
        <v>1.15</v>
      </c>
      <c r="J4" s="34">
        <v>1</v>
      </c>
      <c r="K4" s="34">
        <v>0.89</v>
      </c>
    </row>
    <row r="5" spans="1:11" ht="30.75" customHeight="1">
      <c r="A5" s="68" t="s">
        <v>43</v>
      </c>
      <c r="B5" s="17">
        <v>90765.27</v>
      </c>
      <c r="C5" s="81">
        <v>24.36</v>
      </c>
      <c r="D5" s="1">
        <f aca="true" t="shared" si="0" ref="D5:D13">B5*C5</f>
        <v>2211041.9772</v>
      </c>
      <c r="E5" s="61">
        <f aca="true" t="shared" si="1" ref="E5:E13">C5*12%</f>
        <v>2.9232</v>
      </c>
      <c r="F5" s="36">
        <v>27.28</v>
      </c>
      <c r="G5" s="57">
        <f aca="true" t="shared" si="2" ref="G5:G13">B5*F5</f>
        <v>2476076.5656000003</v>
      </c>
      <c r="H5" s="6">
        <f aca="true" t="shared" si="3" ref="H5:H13">G5-D5</f>
        <v>265034.58840000024</v>
      </c>
      <c r="I5" s="79">
        <v>33.1</v>
      </c>
      <c r="J5" s="34">
        <v>28.78</v>
      </c>
      <c r="K5" s="34">
        <v>25.74</v>
      </c>
    </row>
    <row r="6" spans="1:11" ht="12.75">
      <c r="A6" s="28" t="s">
        <v>8</v>
      </c>
      <c r="B6" s="17">
        <v>2007422.03</v>
      </c>
      <c r="C6" s="82">
        <v>0.02</v>
      </c>
      <c r="D6" s="1">
        <f t="shared" si="0"/>
        <v>40148.4406</v>
      </c>
      <c r="E6" s="61">
        <f t="shared" si="1"/>
        <v>0.0024</v>
      </c>
      <c r="F6" s="72">
        <v>0.02</v>
      </c>
      <c r="G6" s="57">
        <f t="shared" si="2"/>
        <v>40148.4406</v>
      </c>
      <c r="H6" s="6">
        <f t="shared" si="3"/>
        <v>0</v>
      </c>
      <c r="I6" s="79">
        <v>0.02</v>
      </c>
      <c r="J6" s="35">
        <v>0.02</v>
      </c>
      <c r="K6" s="35">
        <v>0.02</v>
      </c>
    </row>
    <row r="7" spans="1:11" ht="28.5" customHeight="1">
      <c r="A7" s="28" t="s">
        <v>9</v>
      </c>
      <c r="B7" s="17">
        <v>297</v>
      </c>
      <c r="C7" s="81">
        <v>12.68</v>
      </c>
      <c r="D7" s="1">
        <f t="shared" si="0"/>
        <v>3765.96</v>
      </c>
      <c r="E7" s="61">
        <f t="shared" si="1"/>
        <v>1.5215999999999998</v>
      </c>
      <c r="F7" s="36">
        <v>14.2</v>
      </c>
      <c r="G7" s="57">
        <f t="shared" si="2"/>
        <v>4217.4</v>
      </c>
      <c r="H7" s="6">
        <f t="shared" si="3"/>
        <v>451.4399999999996</v>
      </c>
      <c r="I7" s="79">
        <v>15.5</v>
      </c>
      <c r="J7" s="34">
        <v>13.47</v>
      </c>
      <c r="K7" s="34">
        <v>12.04</v>
      </c>
    </row>
    <row r="8" spans="1:11" ht="25.5">
      <c r="A8" s="28" t="s">
        <v>10</v>
      </c>
      <c r="B8" s="17">
        <v>141675.95</v>
      </c>
      <c r="C8" s="81">
        <v>8.99</v>
      </c>
      <c r="D8" s="1">
        <f t="shared" si="0"/>
        <v>1273666.7905000001</v>
      </c>
      <c r="E8" s="61">
        <f t="shared" si="1"/>
        <v>1.0788</v>
      </c>
      <c r="F8" s="36">
        <v>10.07</v>
      </c>
      <c r="G8" s="57">
        <f t="shared" si="2"/>
        <v>1426676.8165000002</v>
      </c>
      <c r="H8" s="6">
        <f t="shared" si="3"/>
        <v>153010.02600000007</v>
      </c>
      <c r="I8" s="79">
        <v>11.17</v>
      </c>
      <c r="J8" s="34">
        <v>9.71</v>
      </c>
      <c r="K8" s="34">
        <v>8.68</v>
      </c>
    </row>
    <row r="9" spans="1:11" ht="44.25" customHeight="1">
      <c r="A9" s="28" t="s">
        <v>11</v>
      </c>
      <c r="B9" s="17">
        <v>3629.7</v>
      </c>
      <c r="C9" s="81">
        <v>5.51</v>
      </c>
      <c r="D9" s="1">
        <f t="shared" si="0"/>
        <v>19999.646999999997</v>
      </c>
      <c r="E9" s="61">
        <f t="shared" si="1"/>
        <v>0.6611999999999999</v>
      </c>
      <c r="F9" s="36">
        <v>6.17</v>
      </c>
      <c r="G9" s="57">
        <f t="shared" si="2"/>
        <v>22395.249</v>
      </c>
      <c r="H9" s="6">
        <f t="shared" si="3"/>
        <v>2395.6020000000026</v>
      </c>
      <c r="I9" s="79">
        <v>6.76</v>
      </c>
      <c r="J9" s="34">
        <v>5.87</v>
      </c>
      <c r="K9" s="34">
        <v>5.25</v>
      </c>
    </row>
    <row r="10" spans="1:11" ht="26.25" customHeight="1">
      <c r="A10" s="28" t="s">
        <v>12</v>
      </c>
      <c r="B10" s="17">
        <v>350702.16</v>
      </c>
      <c r="C10" s="81">
        <v>1</v>
      </c>
      <c r="D10" s="1">
        <f t="shared" si="0"/>
        <v>350702.16</v>
      </c>
      <c r="E10" s="61">
        <f t="shared" si="1"/>
        <v>0.12</v>
      </c>
      <c r="F10" s="36">
        <v>1.12</v>
      </c>
      <c r="G10" s="57">
        <f t="shared" si="2"/>
        <v>392786.4192</v>
      </c>
      <c r="H10" s="6">
        <f t="shared" si="3"/>
        <v>42084.25920000003</v>
      </c>
      <c r="I10" s="79">
        <v>1.34</v>
      </c>
      <c r="J10" s="34">
        <v>1.16</v>
      </c>
      <c r="K10" s="34">
        <v>1.03</v>
      </c>
    </row>
    <row r="11" spans="1:11" ht="33" customHeight="1">
      <c r="A11" s="28" t="s">
        <v>13</v>
      </c>
      <c r="B11" s="17">
        <v>17.63</v>
      </c>
      <c r="C11" s="81">
        <v>5.64</v>
      </c>
      <c r="D11" s="1">
        <f t="shared" si="0"/>
        <v>99.43319999999999</v>
      </c>
      <c r="E11" s="61">
        <f t="shared" si="1"/>
        <v>0.6768</v>
      </c>
      <c r="F11" s="36">
        <v>6.32</v>
      </c>
      <c r="G11" s="57">
        <f t="shared" si="2"/>
        <v>111.4216</v>
      </c>
      <c r="H11" s="6">
        <f t="shared" si="3"/>
        <v>11.988400000000013</v>
      </c>
      <c r="I11" s="79">
        <v>6.66</v>
      </c>
      <c r="J11" s="34">
        <v>5.79</v>
      </c>
      <c r="K11" s="34">
        <v>5.17</v>
      </c>
    </row>
    <row r="12" spans="1:11" ht="12.75">
      <c r="A12" s="28" t="s">
        <v>14</v>
      </c>
      <c r="B12" s="17">
        <v>7743961.34</v>
      </c>
      <c r="C12" s="81">
        <v>0.39</v>
      </c>
      <c r="D12" s="1">
        <f t="shared" si="0"/>
        <v>3020144.9226</v>
      </c>
      <c r="E12" s="61">
        <f t="shared" si="1"/>
        <v>0.0468</v>
      </c>
      <c r="F12" s="36">
        <v>0.44</v>
      </c>
      <c r="G12" s="57">
        <f t="shared" si="2"/>
        <v>3407342.9896</v>
      </c>
      <c r="H12" s="6">
        <f t="shared" si="3"/>
        <v>387198.0669999998</v>
      </c>
      <c r="I12" s="79">
        <v>0.71</v>
      </c>
      <c r="J12" s="34">
        <v>0.61</v>
      </c>
      <c r="K12" s="34">
        <v>0.54</v>
      </c>
    </row>
    <row r="13" spans="1:11" ht="52.5" customHeight="1">
      <c r="A13" s="68" t="s">
        <v>34</v>
      </c>
      <c r="B13" s="17">
        <v>0</v>
      </c>
      <c r="C13" s="81">
        <v>3.81</v>
      </c>
      <c r="D13" s="1">
        <f t="shared" si="0"/>
        <v>0</v>
      </c>
      <c r="E13" s="61">
        <f t="shared" si="1"/>
        <v>0.4572</v>
      </c>
      <c r="F13" s="36">
        <v>4.27</v>
      </c>
      <c r="G13" s="57">
        <f t="shared" si="2"/>
        <v>0</v>
      </c>
      <c r="H13" s="6">
        <f t="shared" si="3"/>
        <v>0</v>
      </c>
      <c r="I13" s="79">
        <v>4.39</v>
      </c>
      <c r="J13" s="34">
        <v>3.81</v>
      </c>
      <c r="K13" s="34">
        <v>3.4</v>
      </c>
    </row>
    <row r="14" spans="1:11" ht="12.75">
      <c r="A14" s="132" t="s">
        <v>15</v>
      </c>
      <c r="B14" s="133"/>
      <c r="C14" s="134"/>
      <c r="D14" s="14">
        <f>SUM(D4:D13)</f>
        <v>7942534.2251</v>
      </c>
      <c r="E14" s="59"/>
      <c r="F14" s="59"/>
      <c r="G14" s="58">
        <f>SUM(G4:G13)</f>
        <v>8914501.7311</v>
      </c>
      <c r="H14" s="26">
        <f>SUM(H4:H13)</f>
        <v>971967.5059999999</v>
      </c>
      <c r="I14" s="26"/>
      <c r="J14" s="69"/>
      <c r="K14" s="69"/>
    </row>
    <row r="15" spans="1:11" ht="12.75">
      <c r="A15" s="137" t="s">
        <v>51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12.75">
      <c r="A16" s="29"/>
      <c r="B16" s="8"/>
      <c r="C16" s="8"/>
      <c r="D16" s="8"/>
      <c r="E16" s="8"/>
      <c r="F16" s="8"/>
      <c r="G16" s="8"/>
      <c r="H16" s="8"/>
      <c r="I16" s="8"/>
      <c r="J16" s="8"/>
      <c r="K16" s="29"/>
    </row>
    <row r="17" spans="1:11" ht="28.5" customHeight="1">
      <c r="A17" s="138" t="s">
        <v>52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ht="12.75">
      <c r="A18" s="137"/>
      <c r="B18" s="137"/>
      <c r="C18" s="8"/>
      <c r="D18" s="8"/>
      <c r="E18" s="8"/>
      <c r="F18" s="8"/>
      <c r="G18" s="8"/>
      <c r="H18" s="8"/>
      <c r="I18" s="8"/>
      <c r="J18" s="8"/>
      <c r="K18" s="29"/>
    </row>
    <row r="19" spans="1:11" ht="12.75">
      <c r="A19" s="130" t="s">
        <v>40</v>
      </c>
      <c r="B19" s="131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</sheetData>
  <sheetProtection/>
  <mergeCells count="7">
    <mergeCell ref="A19:B19"/>
    <mergeCell ref="A1:K1"/>
    <mergeCell ref="A2:D2"/>
    <mergeCell ref="A14:C14"/>
    <mergeCell ref="A15:K15"/>
    <mergeCell ref="A17:K17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5.00390625" style="0" customWidth="1"/>
    <col min="2" max="2" width="13.7109375" style="0" customWidth="1"/>
    <col min="4" max="4" width="13.8515625" style="0" customWidth="1"/>
    <col min="7" max="7" width="13.7109375" style="0" customWidth="1"/>
    <col min="8" max="8" width="13.140625" style="0" customWidth="1"/>
  </cols>
  <sheetData>
    <row r="1" spans="1:11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>
      <c r="A2" s="136" t="s">
        <v>1</v>
      </c>
      <c r="B2" s="136"/>
      <c r="C2" s="136"/>
      <c r="D2" s="136"/>
      <c r="E2" s="8"/>
      <c r="F2" s="8"/>
      <c r="G2" s="8"/>
      <c r="H2" s="8"/>
      <c r="I2" s="8"/>
      <c r="J2" s="8"/>
      <c r="K2" s="29"/>
    </row>
    <row r="3" spans="1:11" ht="56.25">
      <c r="A3" s="18" t="s">
        <v>0</v>
      </c>
      <c r="B3" s="19" t="s">
        <v>54</v>
      </c>
      <c r="C3" s="19" t="s">
        <v>44</v>
      </c>
      <c r="D3" s="19" t="s">
        <v>45</v>
      </c>
      <c r="E3" s="60" t="s">
        <v>80</v>
      </c>
      <c r="F3" s="30" t="s">
        <v>81</v>
      </c>
      <c r="G3" s="60" t="s">
        <v>82</v>
      </c>
      <c r="H3" s="27" t="s">
        <v>84</v>
      </c>
      <c r="I3" s="80" t="s">
        <v>50</v>
      </c>
      <c r="J3" s="45" t="s">
        <v>37</v>
      </c>
      <c r="K3" s="45" t="s">
        <v>35</v>
      </c>
    </row>
    <row r="4" spans="1:11" ht="31.5" customHeight="1">
      <c r="A4" s="28" t="s">
        <v>5</v>
      </c>
      <c r="B4" s="17">
        <v>31699.21</v>
      </c>
      <c r="C4" s="81">
        <v>0.84</v>
      </c>
      <c r="D4" s="1">
        <f>B4*C4</f>
        <v>26627.336399999997</v>
      </c>
      <c r="E4" s="61">
        <f>C4*12%</f>
        <v>0.10079999999999999</v>
      </c>
      <c r="F4" s="36">
        <v>0.94</v>
      </c>
      <c r="G4" s="62">
        <f>B4*F4</f>
        <v>29797.2574</v>
      </c>
      <c r="H4" s="6">
        <f>G4-D4</f>
        <v>3169.921000000002</v>
      </c>
      <c r="I4" s="79">
        <v>1.15</v>
      </c>
      <c r="J4" s="34">
        <v>1</v>
      </c>
      <c r="K4" s="34">
        <v>0.89</v>
      </c>
    </row>
    <row r="5" spans="1:11" ht="31.5" customHeight="1">
      <c r="A5" s="68" t="s">
        <v>53</v>
      </c>
      <c r="B5" s="17">
        <v>207263.09</v>
      </c>
      <c r="C5" s="81">
        <v>24.36</v>
      </c>
      <c r="D5" s="1">
        <f aca="true" t="shared" si="0" ref="D5:D13">B5*C5</f>
        <v>5048928.8724</v>
      </c>
      <c r="E5" s="61">
        <f aca="true" t="shared" si="1" ref="E5:E13">C5*12%</f>
        <v>2.9232</v>
      </c>
      <c r="F5" s="36">
        <v>27.28</v>
      </c>
      <c r="G5" s="62">
        <f aca="true" t="shared" si="2" ref="G5:G13">B5*F5</f>
        <v>5654137.0952</v>
      </c>
      <c r="H5" s="6">
        <f aca="true" t="shared" si="3" ref="H5:H13">G5-D5</f>
        <v>605208.2228000006</v>
      </c>
      <c r="I5" s="79">
        <v>33.1</v>
      </c>
      <c r="J5" s="34">
        <v>28.78</v>
      </c>
      <c r="K5" s="34">
        <v>25.74</v>
      </c>
    </row>
    <row r="6" spans="1:11" ht="12.75">
      <c r="A6" s="28" t="s">
        <v>8</v>
      </c>
      <c r="B6" s="17">
        <v>490369086.9</v>
      </c>
      <c r="C6" s="82">
        <v>0.02</v>
      </c>
      <c r="D6" s="1">
        <f t="shared" si="0"/>
        <v>9807381.738</v>
      </c>
      <c r="E6" s="61">
        <f t="shared" si="1"/>
        <v>0.0024</v>
      </c>
      <c r="F6" s="72">
        <v>0.02</v>
      </c>
      <c r="G6" s="62">
        <f t="shared" si="2"/>
        <v>9807381.738</v>
      </c>
      <c r="H6" s="6">
        <f t="shared" si="3"/>
        <v>0</v>
      </c>
      <c r="I6" s="79">
        <v>0.02</v>
      </c>
      <c r="J6" s="35">
        <v>0.02</v>
      </c>
      <c r="K6" s="35">
        <v>0.02</v>
      </c>
    </row>
    <row r="7" spans="1:11" ht="31.5" customHeight="1">
      <c r="A7" s="28" t="s">
        <v>9</v>
      </c>
      <c r="B7" s="17">
        <v>0</v>
      </c>
      <c r="C7" s="81">
        <v>12.68</v>
      </c>
      <c r="D7" s="1">
        <f t="shared" si="0"/>
        <v>0</v>
      </c>
      <c r="E7" s="61">
        <f t="shared" si="1"/>
        <v>1.5215999999999998</v>
      </c>
      <c r="F7" s="36">
        <v>14.2</v>
      </c>
      <c r="G7" s="62">
        <f t="shared" si="2"/>
        <v>0</v>
      </c>
      <c r="H7" s="6">
        <f t="shared" si="3"/>
        <v>0</v>
      </c>
      <c r="I7" s="79">
        <v>15.5</v>
      </c>
      <c r="J7" s="34">
        <v>13.47</v>
      </c>
      <c r="K7" s="34">
        <v>12.04</v>
      </c>
    </row>
    <row r="8" spans="1:11" ht="25.5">
      <c r="A8" s="28" t="s">
        <v>10</v>
      </c>
      <c r="B8" s="17">
        <v>15949.3</v>
      </c>
      <c r="C8" s="81">
        <v>8.99</v>
      </c>
      <c r="D8" s="1">
        <f t="shared" si="0"/>
        <v>143384.207</v>
      </c>
      <c r="E8" s="61">
        <f t="shared" si="1"/>
        <v>1.0788</v>
      </c>
      <c r="F8" s="36">
        <v>10.07</v>
      </c>
      <c r="G8" s="62">
        <f t="shared" si="2"/>
        <v>160609.451</v>
      </c>
      <c r="H8" s="6">
        <f t="shared" si="3"/>
        <v>17225.244000000006</v>
      </c>
      <c r="I8" s="79">
        <v>11.17</v>
      </c>
      <c r="J8" s="34">
        <v>9.71</v>
      </c>
      <c r="K8" s="34">
        <v>8.68</v>
      </c>
    </row>
    <row r="9" spans="1:11" ht="43.5" customHeight="1">
      <c r="A9" s="28" t="s">
        <v>11</v>
      </c>
      <c r="B9" s="17">
        <v>5498.2</v>
      </c>
      <c r="C9" s="81">
        <v>5.51</v>
      </c>
      <c r="D9" s="1">
        <f t="shared" si="0"/>
        <v>30295.082</v>
      </c>
      <c r="E9" s="61">
        <f t="shared" si="1"/>
        <v>0.6611999999999999</v>
      </c>
      <c r="F9" s="36">
        <v>6.17</v>
      </c>
      <c r="G9" s="62">
        <f t="shared" si="2"/>
        <v>33923.894</v>
      </c>
      <c r="H9" s="6">
        <f t="shared" si="3"/>
        <v>3628.8120000000017</v>
      </c>
      <c r="I9" s="79">
        <v>6.76</v>
      </c>
      <c r="J9" s="34">
        <v>5.87</v>
      </c>
      <c r="K9" s="34">
        <v>5.25</v>
      </c>
    </row>
    <row r="10" spans="1:11" ht="29.25" customHeight="1">
      <c r="A10" s="28" t="s">
        <v>12</v>
      </c>
      <c r="B10" s="17">
        <v>4337177.38</v>
      </c>
      <c r="C10" s="81">
        <v>1</v>
      </c>
      <c r="D10" s="1">
        <f t="shared" si="0"/>
        <v>4337177.38</v>
      </c>
      <c r="E10" s="61">
        <f t="shared" si="1"/>
        <v>0.12</v>
      </c>
      <c r="F10" s="36">
        <v>1.12</v>
      </c>
      <c r="G10" s="62">
        <f t="shared" si="2"/>
        <v>4857638.6656</v>
      </c>
      <c r="H10" s="6">
        <f t="shared" si="3"/>
        <v>520461.28560000006</v>
      </c>
      <c r="I10" s="79">
        <v>1.34</v>
      </c>
      <c r="J10" s="34">
        <v>1.16</v>
      </c>
      <c r="K10" s="34">
        <v>1.03</v>
      </c>
    </row>
    <row r="11" spans="1:11" ht="32.25" customHeight="1">
      <c r="A11" s="28" t="s">
        <v>13</v>
      </c>
      <c r="B11" s="17">
        <v>23.21</v>
      </c>
      <c r="C11" s="81">
        <v>5.64</v>
      </c>
      <c r="D11" s="1">
        <f t="shared" si="0"/>
        <v>130.9044</v>
      </c>
      <c r="E11" s="61">
        <f t="shared" si="1"/>
        <v>0.6768</v>
      </c>
      <c r="F11" s="36">
        <v>6.32</v>
      </c>
      <c r="G11" s="62">
        <f t="shared" si="2"/>
        <v>146.68720000000002</v>
      </c>
      <c r="H11" s="6">
        <f t="shared" si="3"/>
        <v>15.782800000000009</v>
      </c>
      <c r="I11" s="79">
        <v>6.66</v>
      </c>
      <c r="J11" s="34">
        <v>5.79</v>
      </c>
      <c r="K11" s="34">
        <v>5.17</v>
      </c>
    </row>
    <row r="12" spans="1:11" ht="25.5" customHeight="1">
      <c r="A12" s="28" t="s">
        <v>14</v>
      </c>
      <c r="B12" s="17">
        <v>449080.19</v>
      </c>
      <c r="C12" s="81">
        <v>0.39</v>
      </c>
      <c r="D12" s="1">
        <f t="shared" si="0"/>
        <v>175141.2741</v>
      </c>
      <c r="E12" s="61">
        <f t="shared" si="1"/>
        <v>0.0468</v>
      </c>
      <c r="F12" s="36">
        <v>0.44</v>
      </c>
      <c r="G12" s="62">
        <f t="shared" si="2"/>
        <v>197595.2836</v>
      </c>
      <c r="H12" s="6">
        <f t="shared" si="3"/>
        <v>22454.009499999986</v>
      </c>
      <c r="I12" s="79">
        <v>0.71</v>
      </c>
      <c r="J12" s="34">
        <v>0.61</v>
      </c>
      <c r="K12" s="34">
        <v>0.54</v>
      </c>
    </row>
    <row r="13" spans="1:11" ht="57.75" customHeight="1">
      <c r="A13" s="68" t="s">
        <v>34</v>
      </c>
      <c r="B13" s="17">
        <v>0</v>
      </c>
      <c r="C13" s="81">
        <v>3.81</v>
      </c>
      <c r="D13" s="1">
        <f t="shared" si="0"/>
        <v>0</v>
      </c>
      <c r="E13" s="61">
        <f t="shared" si="1"/>
        <v>0.4572</v>
      </c>
      <c r="F13" s="36">
        <v>4.27</v>
      </c>
      <c r="G13" s="62">
        <f t="shared" si="2"/>
        <v>0</v>
      </c>
      <c r="H13" s="6">
        <f t="shared" si="3"/>
        <v>0</v>
      </c>
      <c r="I13" s="79">
        <v>4.39</v>
      </c>
      <c r="J13" s="34">
        <v>3.81</v>
      </c>
      <c r="K13" s="34">
        <v>3.4</v>
      </c>
    </row>
    <row r="14" spans="1:11" ht="12.75">
      <c r="A14" s="139" t="s">
        <v>15</v>
      </c>
      <c r="B14" s="140"/>
      <c r="C14" s="141"/>
      <c r="D14" s="64">
        <f>SUM(D4:D13)</f>
        <v>19569066.794299997</v>
      </c>
      <c r="E14" s="65"/>
      <c r="F14" s="65"/>
      <c r="G14" s="66">
        <f>SUM(G4:G13)</f>
        <v>20741230.071999997</v>
      </c>
      <c r="H14" s="67">
        <f>SUM(H4:H13)</f>
        <v>1172163.2777000004</v>
      </c>
      <c r="I14" s="37"/>
      <c r="J14" s="37"/>
      <c r="K14" s="29"/>
    </row>
    <row r="15" spans="1:11" ht="12.75">
      <c r="A15" s="46"/>
      <c r="B15" s="46"/>
      <c r="C15" s="46"/>
      <c r="D15" s="47"/>
      <c r="E15" s="48"/>
      <c r="F15" s="48"/>
      <c r="G15" s="48"/>
      <c r="H15" s="49"/>
      <c r="I15" s="49"/>
      <c r="J15" s="37"/>
      <c r="K15" s="29"/>
    </row>
    <row r="16" spans="1:11" ht="12.75">
      <c r="A16" s="137" t="s">
        <v>51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.75">
      <c r="A17" s="29"/>
      <c r="B17" s="8"/>
      <c r="C17" s="8"/>
      <c r="D17" s="8"/>
      <c r="E17" s="8"/>
      <c r="F17" s="8"/>
      <c r="G17" s="8"/>
      <c r="H17" s="8"/>
      <c r="I17" s="8"/>
      <c r="J17" s="8"/>
      <c r="K17" s="29"/>
    </row>
    <row r="18" spans="1:11" ht="27.75" customHeight="1">
      <c r="A18" s="138" t="s">
        <v>52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.75">
      <c r="A19" s="137" t="s">
        <v>40</v>
      </c>
      <c r="B19" s="137"/>
      <c r="C19" s="8"/>
      <c r="D19" s="8"/>
      <c r="E19" s="8"/>
      <c r="F19" s="8"/>
      <c r="G19" s="8"/>
      <c r="H19" s="8"/>
      <c r="I19" s="8"/>
      <c r="J19" s="8"/>
      <c r="K19" s="8"/>
    </row>
  </sheetData>
  <sheetProtection/>
  <mergeCells count="6">
    <mergeCell ref="A19:B19"/>
    <mergeCell ref="A1:K1"/>
    <mergeCell ref="A2:D2"/>
    <mergeCell ref="A14:C14"/>
    <mergeCell ref="A16:K16"/>
    <mergeCell ref="A18:K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2.140625" style="0" customWidth="1"/>
    <col min="2" max="2" width="26.140625" style="0" customWidth="1"/>
    <col min="3" max="5" width="17.7109375" style="0" customWidth="1"/>
  </cols>
  <sheetData>
    <row r="2" spans="1:7" ht="12.75">
      <c r="A2" s="158" t="s">
        <v>94</v>
      </c>
      <c r="B2" s="158"/>
      <c r="C2" s="158"/>
      <c r="D2" s="158"/>
      <c r="E2" s="158"/>
      <c r="F2" s="158"/>
      <c r="G2" s="158"/>
    </row>
    <row r="3" spans="1:7" ht="12.75">
      <c r="A3" s="158"/>
      <c r="B3" s="158"/>
      <c r="C3" s="158"/>
      <c r="D3" s="158"/>
      <c r="E3" s="158"/>
      <c r="F3" s="158"/>
      <c r="G3" s="158"/>
    </row>
    <row r="4" spans="2:5" ht="20.25" customHeight="1">
      <c r="B4" s="5"/>
      <c r="C4" s="78" t="s">
        <v>2</v>
      </c>
      <c r="D4" s="78" t="s">
        <v>1</v>
      </c>
      <c r="E4" s="78" t="s">
        <v>38</v>
      </c>
    </row>
    <row r="5" spans="2:5" ht="20.25" customHeight="1">
      <c r="B5" s="70" t="s">
        <v>93</v>
      </c>
      <c r="C5" s="75">
        <v>7942534.23</v>
      </c>
      <c r="D5" s="75">
        <v>19569066.79</v>
      </c>
      <c r="E5" s="75">
        <f aca="true" t="shared" si="0" ref="E5:E11">C5+D5</f>
        <v>27511601.02</v>
      </c>
    </row>
    <row r="6" spans="2:5" ht="20.25" customHeight="1">
      <c r="B6" s="70" t="s">
        <v>95</v>
      </c>
      <c r="C6" s="75">
        <v>8736147.13</v>
      </c>
      <c r="D6" s="75">
        <v>20546396.99</v>
      </c>
      <c r="E6" s="75">
        <f t="shared" si="0"/>
        <v>29282544.119999997</v>
      </c>
    </row>
    <row r="7" spans="2:5" ht="20.25" customHeight="1">
      <c r="B7" s="70" t="s">
        <v>96</v>
      </c>
      <c r="C7" s="75">
        <v>8914501.73</v>
      </c>
      <c r="D7" s="75">
        <v>20741230.71</v>
      </c>
      <c r="E7" s="75">
        <f t="shared" si="0"/>
        <v>29655732.44</v>
      </c>
    </row>
    <row r="8" spans="2:5" ht="20.25" customHeight="1">
      <c r="B8" s="70" t="s">
        <v>97</v>
      </c>
      <c r="C8" s="75">
        <v>9144240.93</v>
      </c>
      <c r="D8" s="75">
        <v>21033334.18</v>
      </c>
      <c r="E8" s="75">
        <f t="shared" si="0"/>
        <v>30177575.11</v>
      </c>
    </row>
    <row r="9" spans="2:5" ht="20.25" customHeight="1">
      <c r="B9" s="70" t="s">
        <v>98</v>
      </c>
      <c r="C9" s="75">
        <v>9311327.8</v>
      </c>
      <c r="D9" s="75">
        <v>21229922.63</v>
      </c>
      <c r="E9" s="75">
        <f t="shared" si="0"/>
        <v>30541250.43</v>
      </c>
    </row>
    <row r="10" spans="2:5" ht="20.25" customHeight="1">
      <c r="B10" s="70" t="s">
        <v>99</v>
      </c>
      <c r="C10" s="75">
        <v>9525540.86</v>
      </c>
      <c r="D10" s="75">
        <v>21521071.07</v>
      </c>
      <c r="E10" s="77">
        <f t="shared" si="0"/>
        <v>31046611.93</v>
      </c>
    </row>
    <row r="11" spans="2:5" ht="20.25" customHeight="1">
      <c r="B11" s="70" t="s">
        <v>39</v>
      </c>
      <c r="C11" s="75">
        <v>12024898.03</v>
      </c>
      <c r="D11" s="75">
        <v>23050381.85</v>
      </c>
      <c r="E11" s="75">
        <f t="shared" si="0"/>
        <v>35075279.88</v>
      </c>
    </row>
  </sheetData>
  <sheetProtection/>
  <mergeCells count="1">
    <mergeCell ref="A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9.8515625" style="29" customWidth="1"/>
    <col min="2" max="2" width="13.28125" style="8" customWidth="1"/>
    <col min="3" max="3" width="8.28125" style="8" customWidth="1"/>
    <col min="4" max="4" width="13.00390625" style="8" customWidth="1"/>
    <col min="5" max="5" width="10.8515625" style="8" customWidth="1"/>
    <col min="6" max="6" width="8.421875" style="8" customWidth="1"/>
    <col min="7" max="7" width="11.57421875" style="8" customWidth="1"/>
    <col min="8" max="9" width="13.140625" style="8" customWidth="1"/>
    <col min="10" max="10" width="12.57421875" style="8" customWidth="1"/>
    <col min="11" max="11" width="10.7109375" style="29" customWidth="1"/>
  </cols>
  <sheetData>
    <row r="1" spans="1:11" ht="27.75" customHeight="1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ht="20.25" customHeight="1">
      <c r="A2" s="136" t="s">
        <v>2</v>
      </c>
      <c r="B2" s="136"/>
      <c r="C2" s="136"/>
      <c r="D2" s="136"/>
    </row>
    <row r="4" spans="1:11" ht="69" customHeight="1">
      <c r="A4" s="18" t="s">
        <v>0</v>
      </c>
      <c r="B4" s="19" t="s">
        <v>54</v>
      </c>
      <c r="C4" s="30" t="s">
        <v>44</v>
      </c>
      <c r="D4" s="19" t="s">
        <v>45</v>
      </c>
      <c r="E4" s="56" t="s">
        <v>47</v>
      </c>
      <c r="F4" s="30" t="s">
        <v>46</v>
      </c>
      <c r="G4" s="56" t="s">
        <v>49</v>
      </c>
      <c r="H4" s="27" t="s">
        <v>48</v>
      </c>
      <c r="I4" s="80" t="s">
        <v>50</v>
      </c>
      <c r="J4" s="45" t="s">
        <v>37</v>
      </c>
      <c r="K4" s="45" t="s">
        <v>35</v>
      </c>
    </row>
    <row r="5" spans="1:11" ht="23.25" customHeight="1">
      <c r="A5" s="28" t="s">
        <v>5</v>
      </c>
      <c r="B5" s="17">
        <v>1217815.35</v>
      </c>
      <c r="C5" s="81">
        <v>0.84</v>
      </c>
      <c r="D5" s="1">
        <f>B5*C5</f>
        <v>1022964.8940000001</v>
      </c>
      <c r="E5" s="61">
        <f>C5*15%</f>
        <v>0.126</v>
      </c>
      <c r="F5" s="36">
        <v>0.97</v>
      </c>
      <c r="G5" s="57">
        <f>B5*F5</f>
        <v>1181280.8895</v>
      </c>
      <c r="H5" s="6">
        <f>G5-D5</f>
        <v>158315.99549999996</v>
      </c>
      <c r="I5" s="79">
        <v>1.15</v>
      </c>
      <c r="J5" s="34">
        <v>1</v>
      </c>
      <c r="K5" s="34">
        <v>0.89</v>
      </c>
    </row>
    <row r="6" spans="1:11" ht="23.25" customHeight="1">
      <c r="A6" s="68" t="s">
        <v>43</v>
      </c>
      <c r="B6" s="17">
        <v>90765.27</v>
      </c>
      <c r="C6" s="81">
        <v>24.36</v>
      </c>
      <c r="D6" s="1">
        <f aca="true" t="shared" si="0" ref="D6:D14">B6*C6</f>
        <v>2211041.9772</v>
      </c>
      <c r="E6" s="61">
        <f aca="true" t="shared" si="1" ref="E6:E14">C6*15%</f>
        <v>3.654</v>
      </c>
      <c r="F6" s="36">
        <v>28.01</v>
      </c>
      <c r="G6" s="57">
        <f aca="true" t="shared" si="2" ref="G6:G14">B6*F6</f>
        <v>2542335.2127</v>
      </c>
      <c r="H6" s="6">
        <f aca="true" t="shared" si="3" ref="H6:H14">G6-D6</f>
        <v>331293.23549999995</v>
      </c>
      <c r="I6" s="79">
        <v>33.1</v>
      </c>
      <c r="J6" s="34">
        <v>28.78</v>
      </c>
      <c r="K6" s="34">
        <v>25.74</v>
      </c>
    </row>
    <row r="7" spans="1:13" ht="27" customHeight="1">
      <c r="A7" s="28" t="s">
        <v>8</v>
      </c>
      <c r="B7" s="17">
        <v>2007422.03</v>
      </c>
      <c r="C7" s="82">
        <v>0.02</v>
      </c>
      <c r="D7" s="1">
        <f t="shared" si="0"/>
        <v>40148.4406</v>
      </c>
      <c r="E7" s="61">
        <f t="shared" si="1"/>
        <v>0.003</v>
      </c>
      <c r="F7" s="72">
        <v>0.02</v>
      </c>
      <c r="G7" s="57">
        <f t="shared" si="2"/>
        <v>40148.4406</v>
      </c>
      <c r="H7" s="6">
        <f t="shared" si="3"/>
        <v>0</v>
      </c>
      <c r="I7" s="79">
        <v>0.02</v>
      </c>
      <c r="J7" s="35">
        <v>0.02</v>
      </c>
      <c r="K7" s="35">
        <v>0.02</v>
      </c>
      <c r="M7" s="44"/>
    </row>
    <row r="8" spans="1:11" ht="25.5" customHeight="1">
      <c r="A8" s="28" t="s">
        <v>9</v>
      </c>
      <c r="B8" s="17">
        <v>297</v>
      </c>
      <c r="C8" s="81">
        <v>12.68</v>
      </c>
      <c r="D8" s="1">
        <f t="shared" si="0"/>
        <v>3765.96</v>
      </c>
      <c r="E8" s="61">
        <f t="shared" si="1"/>
        <v>1.902</v>
      </c>
      <c r="F8" s="36">
        <v>14.58</v>
      </c>
      <c r="G8" s="57">
        <f t="shared" si="2"/>
        <v>4330.26</v>
      </c>
      <c r="H8" s="6">
        <f t="shared" si="3"/>
        <v>564.3000000000002</v>
      </c>
      <c r="I8" s="79">
        <v>15.5</v>
      </c>
      <c r="J8" s="34">
        <v>13.47</v>
      </c>
      <c r="K8" s="34">
        <v>12.04</v>
      </c>
    </row>
    <row r="9" spans="1:11" ht="25.5" customHeight="1">
      <c r="A9" s="28" t="s">
        <v>10</v>
      </c>
      <c r="B9" s="17">
        <v>141675.95</v>
      </c>
      <c r="C9" s="81">
        <v>8.99</v>
      </c>
      <c r="D9" s="1">
        <f t="shared" si="0"/>
        <v>1273666.7905000001</v>
      </c>
      <c r="E9" s="61">
        <f t="shared" si="1"/>
        <v>1.3485</v>
      </c>
      <c r="F9" s="36">
        <v>10.34</v>
      </c>
      <c r="G9" s="57">
        <f t="shared" si="2"/>
        <v>1464929.323</v>
      </c>
      <c r="H9" s="6">
        <f t="shared" si="3"/>
        <v>191262.53249999997</v>
      </c>
      <c r="I9" s="79">
        <v>11.17</v>
      </c>
      <c r="J9" s="34">
        <v>9.71</v>
      </c>
      <c r="K9" s="34">
        <v>8.68</v>
      </c>
    </row>
    <row r="10" spans="1:11" ht="27" customHeight="1">
      <c r="A10" s="28" t="s">
        <v>11</v>
      </c>
      <c r="B10" s="17">
        <v>3629.7</v>
      </c>
      <c r="C10" s="81">
        <v>5.51</v>
      </c>
      <c r="D10" s="1">
        <f t="shared" si="0"/>
        <v>19999.646999999997</v>
      </c>
      <c r="E10" s="61">
        <f t="shared" si="1"/>
        <v>0.8264999999999999</v>
      </c>
      <c r="F10" s="36">
        <v>6.34</v>
      </c>
      <c r="G10" s="57">
        <f t="shared" si="2"/>
        <v>23012.298</v>
      </c>
      <c r="H10" s="6">
        <f t="shared" si="3"/>
        <v>3012.6510000000017</v>
      </c>
      <c r="I10" s="79">
        <v>6.76</v>
      </c>
      <c r="J10" s="34">
        <v>5.87</v>
      </c>
      <c r="K10" s="34">
        <v>5.25</v>
      </c>
    </row>
    <row r="11" spans="1:11" ht="25.5" customHeight="1">
      <c r="A11" s="28" t="s">
        <v>12</v>
      </c>
      <c r="B11" s="17">
        <v>350702.16</v>
      </c>
      <c r="C11" s="81">
        <v>1</v>
      </c>
      <c r="D11" s="1">
        <f t="shared" si="0"/>
        <v>350702.16</v>
      </c>
      <c r="E11" s="61">
        <f t="shared" si="1"/>
        <v>0.15</v>
      </c>
      <c r="F11" s="36">
        <v>1.15</v>
      </c>
      <c r="G11" s="57">
        <f t="shared" si="2"/>
        <v>403307.48399999994</v>
      </c>
      <c r="H11" s="6">
        <f t="shared" si="3"/>
        <v>52605.323999999964</v>
      </c>
      <c r="I11" s="79">
        <v>1.34</v>
      </c>
      <c r="J11" s="34">
        <v>1.16</v>
      </c>
      <c r="K11" s="34">
        <v>1.03</v>
      </c>
    </row>
    <row r="12" spans="1:11" ht="24" customHeight="1">
      <c r="A12" s="28" t="s">
        <v>13</v>
      </c>
      <c r="B12" s="17">
        <v>17.63</v>
      </c>
      <c r="C12" s="81">
        <v>5.64</v>
      </c>
      <c r="D12" s="1">
        <f t="shared" si="0"/>
        <v>99.43319999999999</v>
      </c>
      <c r="E12" s="61">
        <f t="shared" si="1"/>
        <v>0.846</v>
      </c>
      <c r="F12" s="36">
        <v>6.49</v>
      </c>
      <c r="G12" s="57">
        <f t="shared" si="2"/>
        <v>114.4187</v>
      </c>
      <c r="H12" s="6">
        <f t="shared" si="3"/>
        <v>14.985500000000016</v>
      </c>
      <c r="I12" s="79">
        <v>6.66</v>
      </c>
      <c r="J12" s="34">
        <v>5.79</v>
      </c>
      <c r="K12" s="34">
        <v>5.17</v>
      </c>
    </row>
    <row r="13" spans="1:11" ht="25.5" customHeight="1">
      <c r="A13" s="28" t="s">
        <v>14</v>
      </c>
      <c r="B13" s="17">
        <v>7743961.34</v>
      </c>
      <c r="C13" s="81">
        <v>0.39</v>
      </c>
      <c r="D13" s="1">
        <f t="shared" si="0"/>
        <v>3020144.9226</v>
      </c>
      <c r="E13" s="61">
        <f t="shared" si="1"/>
        <v>0.058499999999999996</v>
      </c>
      <c r="F13" s="36">
        <v>0.45</v>
      </c>
      <c r="G13" s="57">
        <f t="shared" si="2"/>
        <v>3484782.603</v>
      </c>
      <c r="H13" s="6">
        <f t="shared" si="3"/>
        <v>464637.68039999995</v>
      </c>
      <c r="I13" s="79">
        <v>0.71</v>
      </c>
      <c r="J13" s="34">
        <v>0.61</v>
      </c>
      <c r="K13" s="34">
        <v>0.54</v>
      </c>
    </row>
    <row r="14" spans="1:11" ht="41.25" customHeight="1">
      <c r="A14" s="68" t="s">
        <v>34</v>
      </c>
      <c r="B14" s="17">
        <v>0</v>
      </c>
      <c r="C14" s="81">
        <v>3.81</v>
      </c>
      <c r="D14" s="1">
        <f t="shared" si="0"/>
        <v>0</v>
      </c>
      <c r="E14" s="61">
        <f t="shared" si="1"/>
        <v>0.5715</v>
      </c>
      <c r="F14" s="36">
        <v>4.39</v>
      </c>
      <c r="G14" s="57">
        <f t="shared" si="2"/>
        <v>0</v>
      </c>
      <c r="H14" s="6">
        <f t="shared" si="3"/>
        <v>0</v>
      </c>
      <c r="I14" s="79">
        <v>4.39</v>
      </c>
      <c r="J14" s="34">
        <v>3.81</v>
      </c>
      <c r="K14" s="34">
        <v>3.4</v>
      </c>
    </row>
    <row r="15" spans="1:11" ht="24.75" customHeight="1">
      <c r="A15" s="132" t="s">
        <v>15</v>
      </c>
      <c r="B15" s="133"/>
      <c r="C15" s="134"/>
      <c r="D15" s="14">
        <f>SUM(D5:D14)</f>
        <v>7942534.2251</v>
      </c>
      <c r="E15" s="59"/>
      <c r="F15" s="59"/>
      <c r="G15" s="58">
        <f>SUM(G5:G14)</f>
        <v>9144240.9295</v>
      </c>
      <c r="H15" s="26">
        <f>SUM(H5:H14)</f>
        <v>1201706.7043999997</v>
      </c>
      <c r="I15" s="26"/>
      <c r="J15" s="69"/>
      <c r="K15" s="69"/>
    </row>
    <row r="16" spans="1:11" s="55" customFormat="1" ht="7.5" customHeight="1">
      <c r="A16" s="50"/>
      <c r="B16" s="50"/>
      <c r="C16" s="50"/>
      <c r="D16" s="51"/>
      <c r="E16" s="52"/>
      <c r="F16" s="52"/>
      <c r="G16" s="52"/>
      <c r="H16" s="53"/>
      <c r="I16" s="53"/>
      <c r="J16" s="53"/>
      <c r="K16" s="54"/>
    </row>
    <row r="17" spans="1:11" ht="10.5" customHeight="1">
      <c r="A17" s="137" t="s">
        <v>51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ht="18.75" customHeight="1"/>
    <row r="19" spans="1:11" ht="27.75" customHeight="1">
      <c r="A19" s="138" t="s">
        <v>52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2" ht="18.75" customHeight="1">
      <c r="A20" s="137"/>
      <c r="B20" s="137"/>
    </row>
    <row r="21" spans="1:11" ht="17.25" customHeight="1">
      <c r="A21" s="130" t="s">
        <v>40</v>
      </c>
      <c r="B21" s="131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</row>
  </sheetData>
  <sheetProtection/>
  <mergeCells count="7">
    <mergeCell ref="A21:B21"/>
    <mergeCell ref="A15:C15"/>
    <mergeCell ref="A1:K1"/>
    <mergeCell ref="A2:D2"/>
    <mergeCell ref="A17:K17"/>
    <mergeCell ref="A19:K19"/>
    <mergeCell ref="A20:B20"/>
  </mergeCells>
  <printOptions/>
  <pageMargins left="0.35433070866141736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8.00390625" style="0" customWidth="1"/>
    <col min="2" max="2" width="16.00390625" style="8" customWidth="1"/>
    <col min="3" max="3" width="8.8515625" style="8" customWidth="1"/>
    <col min="4" max="4" width="13.140625" style="8" customWidth="1"/>
    <col min="5" max="5" width="10.00390625" style="8" customWidth="1"/>
    <col min="6" max="6" width="10.421875" style="8" customWidth="1"/>
    <col min="7" max="7" width="12.8515625" style="8" customWidth="1"/>
    <col min="8" max="8" width="13.57421875" style="8" customWidth="1"/>
    <col min="9" max="9" width="11.8515625" style="8" customWidth="1"/>
    <col min="10" max="10" width="10.8515625" style="8" customWidth="1"/>
    <col min="11" max="11" width="12.57421875" style="8" customWidth="1"/>
  </cols>
  <sheetData>
    <row r="1" spans="1:11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>
      <c r="A2" s="136" t="s">
        <v>1</v>
      </c>
      <c r="B2" s="136"/>
      <c r="C2" s="136"/>
      <c r="D2" s="136"/>
      <c r="K2" s="29"/>
    </row>
    <row r="3" spans="1:11" ht="56.25">
      <c r="A3" s="18" t="s">
        <v>0</v>
      </c>
      <c r="B3" s="19" t="s">
        <v>54</v>
      </c>
      <c r="C3" s="19" t="s">
        <v>44</v>
      </c>
      <c r="D3" s="19" t="s">
        <v>45</v>
      </c>
      <c r="E3" s="60" t="s">
        <v>47</v>
      </c>
      <c r="F3" s="30" t="s">
        <v>46</v>
      </c>
      <c r="G3" s="60" t="s">
        <v>49</v>
      </c>
      <c r="H3" s="27" t="s">
        <v>55</v>
      </c>
      <c r="I3" s="80" t="s">
        <v>50</v>
      </c>
      <c r="J3" s="45" t="s">
        <v>37</v>
      </c>
      <c r="K3" s="45" t="s">
        <v>35</v>
      </c>
    </row>
    <row r="4" spans="1:11" ht="25.5">
      <c r="A4" s="28" t="s">
        <v>5</v>
      </c>
      <c r="B4" s="17">
        <v>31699.21</v>
      </c>
      <c r="C4" s="81">
        <v>0.84</v>
      </c>
      <c r="D4" s="1">
        <f>B4*C4</f>
        <v>26627.336399999997</v>
      </c>
      <c r="E4" s="61">
        <f>C4*15%</f>
        <v>0.126</v>
      </c>
      <c r="F4" s="36">
        <v>0.97</v>
      </c>
      <c r="G4" s="62">
        <f>B4*F4</f>
        <v>30748.233699999997</v>
      </c>
      <c r="H4" s="6">
        <f>G4-D4</f>
        <v>4120.8973000000005</v>
      </c>
      <c r="I4" s="79">
        <v>1.15</v>
      </c>
      <c r="J4" s="34">
        <v>1</v>
      </c>
      <c r="K4" s="34">
        <v>0.89</v>
      </c>
    </row>
    <row r="5" spans="1:11" ht="25.5">
      <c r="A5" s="68" t="s">
        <v>53</v>
      </c>
      <c r="B5" s="17">
        <v>207263.09</v>
      </c>
      <c r="C5" s="81">
        <v>24.36</v>
      </c>
      <c r="D5" s="1">
        <f aca="true" t="shared" si="0" ref="D5:D13">B5*C5</f>
        <v>5048928.8724</v>
      </c>
      <c r="E5" s="61">
        <f aca="true" t="shared" si="1" ref="E5:E13">C5*15%</f>
        <v>3.654</v>
      </c>
      <c r="F5" s="36">
        <v>28.01</v>
      </c>
      <c r="G5" s="62">
        <f aca="true" t="shared" si="2" ref="G5:G13">B5*F5</f>
        <v>5805439.1509</v>
      </c>
      <c r="H5" s="6">
        <f aca="true" t="shared" si="3" ref="H5:H13">G5-D5</f>
        <v>756510.2785</v>
      </c>
      <c r="I5" s="79">
        <v>33.1</v>
      </c>
      <c r="J5" s="34">
        <v>28.78</v>
      </c>
      <c r="K5" s="34">
        <v>25.74</v>
      </c>
    </row>
    <row r="6" spans="1:11" ht="12.75">
      <c r="A6" s="28" t="s">
        <v>8</v>
      </c>
      <c r="B6" s="17">
        <v>490369086.9</v>
      </c>
      <c r="C6" s="82">
        <v>0.02</v>
      </c>
      <c r="D6" s="1">
        <f t="shared" si="0"/>
        <v>9807381.738</v>
      </c>
      <c r="E6" s="61">
        <f t="shared" si="1"/>
        <v>0.003</v>
      </c>
      <c r="F6" s="72">
        <v>0.02</v>
      </c>
      <c r="G6" s="62">
        <f t="shared" si="2"/>
        <v>9807381.738</v>
      </c>
      <c r="H6" s="6">
        <f t="shared" si="3"/>
        <v>0</v>
      </c>
      <c r="I6" s="79">
        <v>0.02</v>
      </c>
      <c r="J6" s="35">
        <v>0.02</v>
      </c>
      <c r="K6" s="35">
        <v>0.02</v>
      </c>
    </row>
    <row r="7" spans="1:11" ht="25.5">
      <c r="A7" s="28" t="s">
        <v>9</v>
      </c>
      <c r="B7" s="17">
        <v>0</v>
      </c>
      <c r="C7" s="81">
        <v>12.68</v>
      </c>
      <c r="D7" s="1">
        <f t="shared" si="0"/>
        <v>0</v>
      </c>
      <c r="E7" s="61">
        <f t="shared" si="1"/>
        <v>1.902</v>
      </c>
      <c r="F7" s="36">
        <v>14.58</v>
      </c>
      <c r="G7" s="62">
        <f t="shared" si="2"/>
        <v>0</v>
      </c>
      <c r="H7" s="6">
        <f t="shared" si="3"/>
        <v>0</v>
      </c>
      <c r="I7" s="79">
        <v>15.5</v>
      </c>
      <c r="J7" s="34">
        <v>13.47</v>
      </c>
      <c r="K7" s="34">
        <v>12.04</v>
      </c>
    </row>
    <row r="8" spans="1:11" ht="12.75">
      <c r="A8" s="28" t="s">
        <v>10</v>
      </c>
      <c r="B8" s="17">
        <v>15949.3</v>
      </c>
      <c r="C8" s="81">
        <v>8.99</v>
      </c>
      <c r="D8" s="1">
        <f t="shared" si="0"/>
        <v>143384.207</v>
      </c>
      <c r="E8" s="61">
        <f t="shared" si="1"/>
        <v>1.3485</v>
      </c>
      <c r="F8" s="36">
        <v>10.34</v>
      </c>
      <c r="G8" s="62">
        <f t="shared" si="2"/>
        <v>164915.762</v>
      </c>
      <c r="H8" s="6">
        <f t="shared" si="3"/>
        <v>21531.554999999993</v>
      </c>
      <c r="I8" s="79">
        <v>11.17</v>
      </c>
      <c r="J8" s="34">
        <v>9.71</v>
      </c>
      <c r="K8" s="34">
        <v>8.68</v>
      </c>
    </row>
    <row r="9" spans="1:11" ht="38.25">
      <c r="A9" s="28" t="s">
        <v>11</v>
      </c>
      <c r="B9" s="17">
        <v>5498.2</v>
      </c>
      <c r="C9" s="81">
        <v>5.51</v>
      </c>
      <c r="D9" s="1">
        <f t="shared" si="0"/>
        <v>30295.082</v>
      </c>
      <c r="E9" s="61">
        <f t="shared" si="1"/>
        <v>0.8264999999999999</v>
      </c>
      <c r="F9" s="36">
        <v>6.34</v>
      </c>
      <c r="G9" s="62">
        <f t="shared" si="2"/>
        <v>34858.587999999996</v>
      </c>
      <c r="H9" s="6">
        <f t="shared" si="3"/>
        <v>4563.505999999998</v>
      </c>
      <c r="I9" s="79">
        <v>6.76</v>
      </c>
      <c r="J9" s="34">
        <v>5.87</v>
      </c>
      <c r="K9" s="34">
        <v>5.25</v>
      </c>
    </row>
    <row r="10" spans="1:11" ht="25.5">
      <c r="A10" s="28" t="s">
        <v>12</v>
      </c>
      <c r="B10" s="17">
        <v>4337177.38</v>
      </c>
      <c r="C10" s="81">
        <v>1</v>
      </c>
      <c r="D10" s="1">
        <f t="shared" si="0"/>
        <v>4337177.38</v>
      </c>
      <c r="E10" s="61">
        <f t="shared" si="1"/>
        <v>0.15</v>
      </c>
      <c r="F10" s="36">
        <v>1.15</v>
      </c>
      <c r="G10" s="62">
        <f t="shared" si="2"/>
        <v>4987753.987</v>
      </c>
      <c r="H10" s="6">
        <f t="shared" si="3"/>
        <v>650576.6069999998</v>
      </c>
      <c r="I10" s="79">
        <v>1.34</v>
      </c>
      <c r="J10" s="34">
        <v>1.16</v>
      </c>
      <c r="K10" s="34">
        <v>1.03</v>
      </c>
    </row>
    <row r="11" spans="1:11" ht="25.5">
      <c r="A11" s="28" t="s">
        <v>13</v>
      </c>
      <c r="B11" s="17">
        <v>23.21</v>
      </c>
      <c r="C11" s="81">
        <v>5.64</v>
      </c>
      <c r="D11" s="1">
        <f t="shared" si="0"/>
        <v>130.9044</v>
      </c>
      <c r="E11" s="61">
        <f t="shared" si="1"/>
        <v>0.846</v>
      </c>
      <c r="F11" s="36">
        <v>6.49</v>
      </c>
      <c r="G11" s="62">
        <f t="shared" si="2"/>
        <v>150.6329</v>
      </c>
      <c r="H11" s="6">
        <f t="shared" si="3"/>
        <v>19.728499999999997</v>
      </c>
      <c r="I11" s="79">
        <v>6.66</v>
      </c>
      <c r="J11" s="34">
        <v>5.79</v>
      </c>
      <c r="K11" s="34">
        <v>5.17</v>
      </c>
    </row>
    <row r="12" spans="1:11" ht="12.75">
      <c r="A12" s="28" t="s">
        <v>14</v>
      </c>
      <c r="B12" s="17">
        <v>449080.19</v>
      </c>
      <c r="C12" s="81">
        <v>0.39</v>
      </c>
      <c r="D12" s="1">
        <f t="shared" si="0"/>
        <v>175141.2741</v>
      </c>
      <c r="E12" s="61">
        <f t="shared" si="1"/>
        <v>0.058499999999999996</v>
      </c>
      <c r="F12" s="36">
        <v>0.45</v>
      </c>
      <c r="G12" s="62">
        <f t="shared" si="2"/>
        <v>202086.08550000002</v>
      </c>
      <c r="H12" s="6">
        <f t="shared" si="3"/>
        <v>26944.811400000006</v>
      </c>
      <c r="I12" s="79">
        <v>0.71</v>
      </c>
      <c r="J12" s="34">
        <v>0.61</v>
      </c>
      <c r="K12" s="34">
        <v>0.54</v>
      </c>
    </row>
    <row r="13" spans="1:11" ht="51">
      <c r="A13" s="68" t="s">
        <v>34</v>
      </c>
      <c r="B13" s="17">
        <v>0</v>
      </c>
      <c r="C13" s="81">
        <v>3.81</v>
      </c>
      <c r="D13" s="1">
        <f t="shared" si="0"/>
        <v>0</v>
      </c>
      <c r="E13" s="61">
        <f t="shared" si="1"/>
        <v>0.5715</v>
      </c>
      <c r="F13" s="36">
        <v>4.39</v>
      </c>
      <c r="G13" s="62">
        <f t="shared" si="2"/>
        <v>0</v>
      </c>
      <c r="H13" s="6">
        <f t="shared" si="3"/>
        <v>0</v>
      </c>
      <c r="I13" s="79">
        <v>4.39</v>
      </c>
      <c r="J13" s="34">
        <v>3.81</v>
      </c>
      <c r="K13" s="34">
        <v>3.4</v>
      </c>
    </row>
    <row r="14" spans="1:11" ht="12.75">
      <c r="A14" s="139" t="s">
        <v>15</v>
      </c>
      <c r="B14" s="140"/>
      <c r="C14" s="141"/>
      <c r="D14" s="64">
        <f>SUM(D4:D13)</f>
        <v>19569066.794299997</v>
      </c>
      <c r="E14" s="65"/>
      <c r="F14" s="65"/>
      <c r="G14" s="66">
        <f>SUM(G4:G13)</f>
        <v>21033334.178</v>
      </c>
      <c r="H14" s="67">
        <f>SUM(H4:H13)</f>
        <v>1464267.3837</v>
      </c>
      <c r="I14" s="37"/>
      <c r="J14" s="37"/>
      <c r="K14" s="29"/>
    </row>
    <row r="15" spans="1:11" ht="12.75">
      <c r="A15" s="46"/>
      <c r="B15" s="46"/>
      <c r="C15" s="46"/>
      <c r="D15" s="47"/>
      <c r="E15" s="48"/>
      <c r="F15" s="48"/>
      <c r="G15" s="48"/>
      <c r="H15" s="49"/>
      <c r="I15" s="49"/>
      <c r="J15" s="37"/>
      <c r="K15" s="29"/>
    </row>
    <row r="16" spans="1:11" ht="12.75">
      <c r="A16" s="137" t="s">
        <v>51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.75">
      <c r="A17" s="29"/>
      <c r="K17" s="29"/>
    </row>
    <row r="18" spans="1:11" ht="28.5" customHeight="1">
      <c r="A18" s="138" t="s">
        <v>52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.75">
      <c r="A19" s="137"/>
      <c r="B19" s="137"/>
      <c r="K19" s="29"/>
    </row>
    <row r="20" spans="1:2" ht="12.75">
      <c r="A20" s="137" t="s">
        <v>40</v>
      </c>
      <c r="B20" s="137"/>
    </row>
  </sheetData>
  <sheetProtection/>
  <mergeCells count="7">
    <mergeCell ref="A20:B20"/>
    <mergeCell ref="A19:B19"/>
    <mergeCell ref="A1:K1"/>
    <mergeCell ref="A2:D2"/>
    <mergeCell ref="A14:C14"/>
    <mergeCell ref="A16:K16"/>
    <mergeCell ref="A18:K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1.421875" style="0" customWidth="1"/>
    <col min="2" max="2" width="17.421875" style="8" customWidth="1"/>
    <col min="3" max="3" width="14.421875" style="8" customWidth="1"/>
    <col min="4" max="5" width="14.8515625" style="8" customWidth="1"/>
    <col min="6" max="6" width="14.57421875" style="8" customWidth="1"/>
    <col min="7" max="7" width="13.421875" style="8" customWidth="1"/>
    <col min="8" max="8" width="14.421875" style="0" customWidth="1"/>
  </cols>
  <sheetData>
    <row r="1" ht="15.75">
      <c r="A1" s="7" t="s">
        <v>16</v>
      </c>
    </row>
    <row r="2" ht="15.75">
      <c r="A2" s="7"/>
    </row>
    <row r="3" ht="15.75">
      <c r="A3" s="7" t="s">
        <v>2</v>
      </c>
    </row>
    <row r="5" spans="1:8" ht="38.25">
      <c r="A5" s="4" t="s">
        <v>0</v>
      </c>
      <c r="B5" s="3" t="s">
        <v>4</v>
      </c>
      <c r="C5" s="9" t="s">
        <v>18</v>
      </c>
      <c r="D5" s="9" t="s">
        <v>17</v>
      </c>
      <c r="E5" s="9" t="s">
        <v>19</v>
      </c>
      <c r="F5" s="9" t="s">
        <v>20</v>
      </c>
      <c r="G5" s="9" t="s">
        <v>28</v>
      </c>
      <c r="H5" s="10"/>
    </row>
    <row r="6" spans="1:7" ht="23.25" customHeight="1">
      <c r="A6" s="5" t="s">
        <v>5</v>
      </c>
      <c r="B6" s="1">
        <v>675381.23</v>
      </c>
      <c r="C6" s="1">
        <v>0.57</v>
      </c>
      <c r="D6" s="1">
        <f>B6*C6</f>
        <v>384967.3011</v>
      </c>
      <c r="E6" s="1">
        <v>0.59</v>
      </c>
      <c r="F6" s="1">
        <f>B6*E6</f>
        <v>398474.92569999996</v>
      </c>
      <c r="G6" s="6" t="s">
        <v>31</v>
      </c>
    </row>
    <row r="7" spans="1:7" ht="23.25" customHeight="1">
      <c r="A7" s="5" t="s">
        <v>6</v>
      </c>
      <c r="B7" s="1">
        <v>12800.49</v>
      </c>
      <c r="C7" s="1">
        <v>18.36</v>
      </c>
      <c r="D7" s="1">
        <f aca="true" t="shared" si="0" ref="D7:D15">B7*C7</f>
        <v>235016.99639999997</v>
      </c>
      <c r="E7" s="1">
        <v>19.13</v>
      </c>
      <c r="F7" s="1">
        <f aca="true" t="shared" si="1" ref="F7:F15">B7*E7</f>
        <v>244873.3737</v>
      </c>
      <c r="G7" s="6">
        <f aca="true" t="shared" si="2" ref="G7:G15">F7-D7</f>
        <v>9856.377300000022</v>
      </c>
    </row>
    <row r="8" spans="1:7" ht="24" customHeight="1">
      <c r="A8" s="5" t="s">
        <v>7</v>
      </c>
      <c r="B8" s="1">
        <v>57267.82</v>
      </c>
      <c r="C8" s="1">
        <v>18.36</v>
      </c>
      <c r="D8" s="1">
        <f t="shared" si="0"/>
        <v>1051437.1752</v>
      </c>
      <c r="E8" s="1">
        <v>19.13</v>
      </c>
      <c r="F8" s="1">
        <f t="shared" si="1"/>
        <v>1095533.3965999999</v>
      </c>
      <c r="G8" s="6">
        <f t="shared" si="2"/>
        <v>44096.22139999992</v>
      </c>
    </row>
    <row r="9" spans="1:7" ht="27" customHeight="1">
      <c r="A9" s="5" t="s">
        <v>8</v>
      </c>
      <c r="B9" s="1">
        <v>74873</v>
      </c>
      <c r="C9" s="11">
        <v>0.02</v>
      </c>
      <c r="D9" s="1">
        <f t="shared" si="0"/>
        <v>1497.46</v>
      </c>
      <c r="E9" s="11">
        <v>0.02</v>
      </c>
      <c r="F9" s="1">
        <f t="shared" si="1"/>
        <v>1497.46</v>
      </c>
      <c r="G9" s="6">
        <f t="shared" si="2"/>
        <v>0</v>
      </c>
    </row>
    <row r="10" spans="1:7" ht="25.5" customHeight="1">
      <c r="A10" s="5" t="s">
        <v>9</v>
      </c>
      <c r="B10" s="1">
        <v>44</v>
      </c>
      <c r="C10" s="1">
        <v>9.24</v>
      </c>
      <c r="D10" s="1">
        <f t="shared" si="0"/>
        <v>406.56</v>
      </c>
      <c r="E10" s="1">
        <v>9.57</v>
      </c>
      <c r="F10" s="1">
        <f t="shared" si="1"/>
        <v>421.08000000000004</v>
      </c>
      <c r="G10" s="6">
        <f t="shared" si="2"/>
        <v>14.520000000000039</v>
      </c>
    </row>
    <row r="11" spans="1:7" ht="25.5" customHeight="1">
      <c r="A11" s="5" t="s">
        <v>10</v>
      </c>
      <c r="B11" s="1">
        <v>168133.95</v>
      </c>
      <c r="C11" s="1">
        <v>6.47</v>
      </c>
      <c r="D11" s="1">
        <f t="shared" si="0"/>
        <v>1087826.6565</v>
      </c>
      <c r="E11" s="1">
        <v>6.74</v>
      </c>
      <c r="F11" s="1">
        <f t="shared" si="1"/>
        <v>1133222.823</v>
      </c>
      <c r="G11" s="6">
        <f t="shared" si="2"/>
        <v>45396.16650000005</v>
      </c>
    </row>
    <row r="12" spans="1:7" ht="27" customHeight="1">
      <c r="A12" s="5" t="s">
        <v>11</v>
      </c>
      <c r="B12" s="1">
        <v>1472.2</v>
      </c>
      <c r="C12" s="1">
        <v>4.01</v>
      </c>
      <c r="D12" s="1">
        <f t="shared" si="0"/>
        <v>5903.522</v>
      </c>
      <c r="E12" s="1">
        <v>4.16</v>
      </c>
      <c r="F12" s="1">
        <f t="shared" si="1"/>
        <v>6124.352000000001</v>
      </c>
      <c r="G12" s="6">
        <f t="shared" si="2"/>
        <v>220.83000000000084</v>
      </c>
    </row>
    <row r="13" spans="1:7" ht="25.5" customHeight="1">
      <c r="A13" s="5" t="s">
        <v>12</v>
      </c>
      <c r="B13" s="1">
        <v>241979.7</v>
      </c>
      <c r="C13" s="1">
        <v>0.71</v>
      </c>
      <c r="D13" s="1">
        <f t="shared" si="0"/>
        <v>171805.587</v>
      </c>
      <c r="E13" s="1">
        <v>0.74</v>
      </c>
      <c r="F13" s="1">
        <f t="shared" si="1"/>
        <v>179064.978</v>
      </c>
      <c r="G13" s="6">
        <f t="shared" si="2"/>
        <v>7259.391000000003</v>
      </c>
    </row>
    <row r="14" spans="1:7" ht="24" customHeight="1">
      <c r="A14" s="5" t="s">
        <v>13</v>
      </c>
      <c r="B14" s="1">
        <v>10.5</v>
      </c>
      <c r="C14" s="1">
        <v>3.9</v>
      </c>
      <c r="D14" s="1">
        <f t="shared" si="0"/>
        <v>40.949999999999996</v>
      </c>
      <c r="E14" s="1">
        <v>4.04</v>
      </c>
      <c r="F14" s="1">
        <f t="shared" si="1"/>
        <v>42.42</v>
      </c>
      <c r="G14" s="6">
        <f t="shared" si="2"/>
        <v>1.470000000000006</v>
      </c>
    </row>
    <row r="15" spans="1:7" ht="25.5" customHeight="1">
      <c r="A15" s="5" t="s">
        <v>14</v>
      </c>
      <c r="B15" s="1">
        <v>6541189.23</v>
      </c>
      <c r="C15" s="1">
        <v>0.16</v>
      </c>
      <c r="D15" s="1">
        <f t="shared" si="0"/>
        <v>1046590.2768000001</v>
      </c>
      <c r="E15" s="1">
        <v>0.17</v>
      </c>
      <c r="F15" s="1">
        <f t="shared" si="1"/>
        <v>1112002.1691</v>
      </c>
      <c r="G15" s="6">
        <f t="shared" si="2"/>
        <v>65411.89229999995</v>
      </c>
    </row>
    <row r="16" spans="1:7" ht="24.75" customHeight="1">
      <c r="A16" s="142" t="s">
        <v>15</v>
      </c>
      <c r="B16" s="143"/>
      <c r="C16" s="143"/>
      <c r="D16" s="14">
        <f>SUM(D6:D15)</f>
        <v>3985492.485</v>
      </c>
      <c r="E16" s="15"/>
      <c r="F16" s="6">
        <f>SUM(F6:F15)</f>
        <v>4171256.9781</v>
      </c>
      <c r="G16" s="16">
        <f>SUM(G6:G15)</f>
        <v>172256.86849999992</v>
      </c>
    </row>
    <row r="19" ht="12.75">
      <c r="A19" t="s">
        <v>21</v>
      </c>
    </row>
    <row r="21" ht="12.75">
      <c r="A21" t="s">
        <v>22</v>
      </c>
    </row>
  </sheetData>
  <sheetProtection/>
  <mergeCells count="1"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6" sqref="C16:C19"/>
    </sheetView>
  </sheetViews>
  <sheetFormatPr defaultColWidth="9.140625" defaultRowHeight="12.75"/>
  <cols>
    <col min="1" max="1" width="31.421875" style="0" customWidth="1"/>
    <col min="2" max="2" width="17.421875" style="8" customWidth="1"/>
    <col min="3" max="3" width="14.421875" style="8" customWidth="1"/>
    <col min="4" max="4" width="14.8515625" style="8" customWidth="1"/>
    <col min="5" max="5" width="14.57421875" style="8" customWidth="1"/>
    <col min="6" max="7" width="13.421875" style="8" customWidth="1"/>
    <col min="8" max="8" width="14.421875" style="0" customWidth="1"/>
  </cols>
  <sheetData>
    <row r="1" ht="15.75">
      <c r="A1" s="7" t="s">
        <v>16</v>
      </c>
    </row>
    <row r="2" ht="15.75">
      <c r="A2" s="7"/>
    </row>
    <row r="3" ht="15.75">
      <c r="A3" s="7" t="s">
        <v>1</v>
      </c>
    </row>
    <row r="5" spans="1:8" ht="51">
      <c r="A5" s="4" t="s">
        <v>0</v>
      </c>
      <c r="B5" s="3" t="s">
        <v>4</v>
      </c>
      <c r="C5" s="9" t="s">
        <v>18</v>
      </c>
      <c r="D5" s="9" t="s">
        <v>17</v>
      </c>
      <c r="E5" s="9" t="s">
        <v>23</v>
      </c>
      <c r="F5" s="9" t="s">
        <v>24</v>
      </c>
      <c r="G5" s="9" t="s">
        <v>27</v>
      </c>
      <c r="H5" s="10"/>
    </row>
    <row r="6" spans="1:7" ht="23.25" customHeight="1">
      <c r="A6" s="5" t="s">
        <v>5</v>
      </c>
      <c r="B6" s="1">
        <v>30641.42</v>
      </c>
      <c r="C6" s="1">
        <v>0.57</v>
      </c>
      <c r="D6" s="1">
        <f>B6*C6</f>
        <v>17465.609399999998</v>
      </c>
      <c r="E6" s="1">
        <v>0.59</v>
      </c>
      <c r="F6" s="1">
        <f>B6*E6</f>
        <v>18078.4378</v>
      </c>
      <c r="G6" s="1">
        <f>F6-D6</f>
        <v>612.8284000000021</v>
      </c>
    </row>
    <row r="7" spans="1:7" ht="23.25" customHeight="1" hidden="1">
      <c r="A7" s="5" t="s">
        <v>6</v>
      </c>
      <c r="B7" s="1">
        <v>0</v>
      </c>
      <c r="C7" s="1">
        <v>19.81</v>
      </c>
      <c r="D7" s="1">
        <f aca="true" t="shared" si="0" ref="D7:D15">B7*C7</f>
        <v>0</v>
      </c>
      <c r="E7" s="1">
        <f>B7*C7</f>
        <v>0</v>
      </c>
      <c r="F7" s="1">
        <f aca="true" t="shared" si="1" ref="F7:F15">B7*E7</f>
        <v>0</v>
      </c>
      <c r="G7" s="1">
        <f aca="true" t="shared" si="2" ref="G7:G15">F7-D7</f>
        <v>0</v>
      </c>
    </row>
    <row r="8" spans="1:7" ht="24" customHeight="1">
      <c r="A8" s="5" t="s">
        <v>7</v>
      </c>
      <c r="B8" s="1">
        <v>122907.21</v>
      </c>
      <c r="C8" s="1">
        <v>18.36</v>
      </c>
      <c r="D8" s="1">
        <f t="shared" si="0"/>
        <v>2256576.3756</v>
      </c>
      <c r="E8" s="1">
        <v>19</v>
      </c>
      <c r="F8" s="1">
        <f t="shared" si="1"/>
        <v>2335236.99</v>
      </c>
      <c r="G8" s="1">
        <f t="shared" si="2"/>
        <v>78660.61440000031</v>
      </c>
    </row>
    <row r="9" spans="1:7" ht="27" customHeight="1">
      <c r="A9" s="5" t="s">
        <v>8</v>
      </c>
      <c r="B9" s="1">
        <v>211701586.33</v>
      </c>
      <c r="C9" s="11">
        <v>0.02</v>
      </c>
      <c r="D9" s="1">
        <f t="shared" si="0"/>
        <v>4234031.726600001</v>
      </c>
      <c r="E9" s="11">
        <v>0.02</v>
      </c>
      <c r="F9" s="1">
        <f t="shared" si="1"/>
        <v>4234031.726600001</v>
      </c>
      <c r="G9" s="1">
        <f t="shared" si="2"/>
        <v>0</v>
      </c>
    </row>
    <row r="10" spans="1:7" ht="25.5" customHeight="1" hidden="1">
      <c r="A10" s="5" t="s">
        <v>9</v>
      </c>
      <c r="B10" s="1">
        <v>0</v>
      </c>
      <c r="C10" s="1">
        <v>9.24</v>
      </c>
      <c r="D10" s="1">
        <f t="shared" si="0"/>
        <v>0</v>
      </c>
      <c r="E10" s="1">
        <f>B10*C10</f>
        <v>0</v>
      </c>
      <c r="F10" s="1">
        <f t="shared" si="1"/>
        <v>0</v>
      </c>
      <c r="G10" s="1">
        <f t="shared" si="2"/>
        <v>0</v>
      </c>
    </row>
    <row r="11" spans="1:7" ht="25.5" customHeight="1">
      <c r="A11" s="5" t="s">
        <v>10</v>
      </c>
      <c r="B11" s="1">
        <v>26934.72</v>
      </c>
      <c r="C11" s="1">
        <v>6.47</v>
      </c>
      <c r="D11" s="1">
        <f t="shared" si="0"/>
        <v>174267.6384</v>
      </c>
      <c r="E11" s="1">
        <v>6.7</v>
      </c>
      <c r="F11" s="1">
        <f t="shared" si="1"/>
        <v>180462.624</v>
      </c>
      <c r="G11" s="1">
        <f t="shared" si="2"/>
        <v>6194.9856000000145</v>
      </c>
    </row>
    <row r="12" spans="1:7" ht="27" customHeight="1">
      <c r="A12" s="5" t="s">
        <v>11</v>
      </c>
      <c r="B12" s="1">
        <v>5550</v>
      </c>
      <c r="C12" s="1">
        <v>4.01</v>
      </c>
      <c r="D12" s="1">
        <f t="shared" si="0"/>
        <v>22255.5</v>
      </c>
      <c r="E12" s="1">
        <v>4.16</v>
      </c>
      <c r="F12" s="1">
        <f t="shared" si="1"/>
        <v>23088</v>
      </c>
      <c r="G12" s="1">
        <f t="shared" si="2"/>
        <v>832.5</v>
      </c>
    </row>
    <row r="13" spans="1:7" ht="25.5" customHeight="1">
      <c r="A13" s="5" t="s">
        <v>12</v>
      </c>
      <c r="B13" s="1">
        <v>4349632.47</v>
      </c>
      <c r="C13" s="1">
        <v>0.71</v>
      </c>
      <c r="D13" s="1">
        <f t="shared" si="0"/>
        <v>3088239.0536999996</v>
      </c>
      <c r="E13" s="1">
        <v>0.73</v>
      </c>
      <c r="F13" s="1">
        <f t="shared" si="1"/>
        <v>3175231.7030999996</v>
      </c>
      <c r="G13" s="1">
        <f t="shared" si="2"/>
        <v>86992.6494</v>
      </c>
    </row>
    <row r="14" spans="1:7" ht="24" customHeight="1">
      <c r="A14" s="5" t="s">
        <v>13</v>
      </c>
      <c r="B14" s="1">
        <v>1.54</v>
      </c>
      <c r="C14" s="1">
        <v>3.9</v>
      </c>
      <c r="D14" s="1">
        <f t="shared" si="0"/>
        <v>6.006</v>
      </c>
      <c r="E14" s="1">
        <v>4.04</v>
      </c>
      <c r="F14" s="1">
        <f t="shared" si="1"/>
        <v>6.2216000000000005</v>
      </c>
      <c r="G14" s="1">
        <f t="shared" si="2"/>
        <v>0.21560000000000024</v>
      </c>
    </row>
    <row r="15" spans="1:7" ht="25.5" customHeight="1">
      <c r="A15" s="5" t="s">
        <v>14</v>
      </c>
      <c r="B15" s="1">
        <v>621519</v>
      </c>
      <c r="C15" s="1">
        <v>0.16</v>
      </c>
      <c r="D15" s="1">
        <f t="shared" si="0"/>
        <v>99443.04000000001</v>
      </c>
      <c r="E15" s="1">
        <v>0.17</v>
      </c>
      <c r="F15" s="1">
        <f t="shared" si="1"/>
        <v>105658.23000000001</v>
      </c>
      <c r="G15" s="1">
        <f t="shared" si="2"/>
        <v>6215.190000000002</v>
      </c>
    </row>
    <row r="16" spans="1:7" ht="24.75" customHeight="1">
      <c r="A16" s="12" t="s">
        <v>15</v>
      </c>
      <c r="B16" s="13"/>
      <c r="C16" s="13"/>
      <c r="D16" s="14">
        <f>SUM(D6:D15)</f>
        <v>9892284.949699998</v>
      </c>
      <c r="E16" s="15"/>
      <c r="F16" s="6">
        <f>SUM(F6:F15)</f>
        <v>10071793.9331</v>
      </c>
      <c r="G16" s="16">
        <f>SUM(G6:G15)</f>
        <v>179508.98340000032</v>
      </c>
    </row>
    <row r="19" ht="12.75">
      <c r="A19" t="s">
        <v>21</v>
      </c>
    </row>
    <row r="22" ht="12.75">
      <c r="A22" t="s">
        <v>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1.421875" style="0" customWidth="1"/>
    <col min="2" max="2" width="17.421875" style="8" customWidth="1"/>
    <col min="3" max="3" width="14.421875" style="8" customWidth="1"/>
    <col min="4" max="4" width="14.8515625" style="8" customWidth="1"/>
    <col min="5" max="5" width="14.57421875" style="8" customWidth="1"/>
    <col min="6" max="7" width="13.421875" style="8" customWidth="1"/>
    <col min="8" max="8" width="14.421875" style="0" customWidth="1"/>
  </cols>
  <sheetData>
    <row r="1" ht="15.75">
      <c r="A1" s="7" t="s">
        <v>16</v>
      </c>
    </row>
    <row r="2" ht="15.75">
      <c r="A2" s="7"/>
    </row>
    <row r="3" ht="15.75">
      <c r="A3" s="7" t="s">
        <v>1</v>
      </c>
    </row>
    <row r="5" spans="1:8" ht="51">
      <c r="A5" s="4" t="s">
        <v>0</v>
      </c>
      <c r="B5" s="3" t="s">
        <v>4</v>
      </c>
      <c r="C5" s="9" t="s">
        <v>29</v>
      </c>
      <c r="D5" s="9" t="s">
        <v>30</v>
      </c>
      <c r="E5" s="9" t="s">
        <v>26</v>
      </c>
      <c r="F5" s="9" t="s">
        <v>20</v>
      </c>
      <c r="G5" s="9" t="s">
        <v>25</v>
      </c>
      <c r="H5" s="10"/>
    </row>
    <row r="6" spans="1:7" ht="23.25" customHeight="1">
      <c r="A6" s="5" t="s">
        <v>5</v>
      </c>
      <c r="B6" s="1">
        <v>30641.42</v>
      </c>
      <c r="C6" s="1">
        <v>0.57</v>
      </c>
      <c r="D6" s="1">
        <f>B6*C6</f>
        <v>17465.609399999998</v>
      </c>
      <c r="E6" s="1">
        <v>0.59</v>
      </c>
      <c r="F6" s="1">
        <f>B6*E6</f>
        <v>18078.4378</v>
      </c>
      <c r="G6" s="1">
        <f>F6-D6</f>
        <v>612.8284000000021</v>
      </c>
    </row>
    <row r="7" spans="1:7" ht="23.25" customHeight="1" hidden="1">
      <c r="A7" s="5" t="s">
        <v>6</v>
      </c>
      <c r="B7" s="1">
        <v>0</v>
      </c>
      <c r="C7" s="1">
        <v>19.81</v>
      </c>
      <c r="D7" s="1">
        <f aca="true" t="shared" si="0" ref="D7:D15">B7*C7</f>
        <v>0</v>
      </c>
      <c r="E7" s="1">
        <f>B7*C7</f>
        <v>0</v>
      </c>
      <c r="F7" s="1">
        <f aca="true" t="shared" si="1" ref="F7:F15">B7*E7</f>
        <v>0</v>
      </c>
      <c r="G7" s="1">
        <f aca="true" t="shared" si="2" ref="G7:G15">F7-D7</f>
        <v>0</v>
      </c>
    </row>
    <row r="8" spans="1:7" ht="24" customHeight="1">
      <c r="A8" s="5" t="s">
        <v>7</v>
      </c>
      <c r="B8" s="1">
        <v>122907.21</v>
      </c>
      <c r="C8" s="1">
        <v>18.36</v>
      </c>
      <c r="D8" s="1">
        <f t="shared" si="0"/>
        <v>2256576.3756</v>
      </c>
      <c r="E8" s="1">
        <v>19.13</v>
      </c>
      <c r="F8" s="1">
        <f t="shared" si="1"/>
        <v>2351214.9273</v>
      </c>
      <c r="G8" s="1">
        <f t="shared" si="2"/>
        <v>94638.55170000019</v>
      </c>
    </row>
    <row r="9" spans="1:7" ht="27" customHeight="1">
      <c r="A9" s="5" t="s">
        <v>8</v>
      </c>
      <c r="B9" s="1">
        <v>211701586.33</v>
      </c>
      <c r="C9" s="11">
        <v>0.02</v>
      </c>
      <c r="D9" s="1">
        <f t="shared" si="0"/>
        <v>4234031.726600001</v>
      </c>
      <c r="E9" s="11">
        <v>0.02</v>
      </c>
      <c r="F9" s="1">
        <f t="shared" si="1"/>
        <v>4234031.726600001</v>
      </c>
      <c r="G9" s="1">
        <f t="shared" si="2"/>
        <v>0</v>
      </c>
    </row>
    <row r="10" spans="1:7" ht="25.5" customHeight="1" hidden="1">
      <c r="A10" s="5" t="s">
        <v>9</v>
      </c>
      <c r="B10" s="1">
        <v>0</v>
      </c>
      <c r="C10" s="1">
        <v>9.24</v>
      </c>
      <c r="D10" s="1">
        <f t="shared" si="0"/>
        <v>0</v>
      </c>
      <c r="E10" s="1">
        <f>B10*C10</f>
        <v>0</v>
      </c>
      <c r="F10" s="1">
        <f t="shared" si="1"/>
        <v>0</v>
      </c>
      <c r="G10" s="1">
        <f t="shared" si="2"/>
        <v>0</v>
      </c>
    </row>
    <row r="11" spans="1:7" ht="25.5" customHeight="1">
      <c r="A11" s="5" t="s">
        <v>10</v>
      </c>
      <c r="B11" s="1">
        <v>26934.72</v>
      </c>
      <c r="C11" s="1">
        <v>6.47</v>
      </c>
      <c r="D11" s="1">
        <f t="shared" si="0"/>
        <v>174267.6384</v>
      </c>
      <c r="E11" s="1">
        <v>6.74</v>
      </c>
      <c r="F11" s="1">
        <f t="shared" si="1"/>
        <v>181540.01280000003</v>
      </c>
      <c r="G11" s="1">
        <f t="shared" si="2"/>
        <v>7272.37440000003</v>
      </c>
    </row>
    <row r="12" spans="1:7" ht="27" customHeight="1">
      <c r="A12" s="5" t="s">
        <v>11</v>
      </c>
      <c r="B12" s="1">
        <v>5550</v>
      </c>
      <c r="C12" s="1">
        <v>4.01</v>
      </c>
      <c r="D12" s="1">
        <f t="shared" si="0"/>
        <v>22255.5</v>
      </c>
      <c r="E12" s="1">
        <v>4.16</v>
      </c>
      <c r="F12" s="1">
        <f t="shared" si="1"/>
        <v>23088</v>
      </c>
      <c r="G12" s="1">
        <f t="shared" si="2"/>
        <v>832.5</v>
      </c>
    </row>
    <row r="13" spans="1:7" ht="25.5" customHeight="1">
      <c r="A13" s="5" t="s">
        <v>12</v>
      </c>
      <c r="B13" s="1">
        <v>4349632.47</v>
      </c>
      <c r="C13" s="1">
        <v>0.71</v>
      </c>
      <c r="D13" s="1">
        <f t="shared" si="0"/>
        <v>3088239.0536999996</v>
      </c>
      <c r="E13" s="1">
        <v>0.74</v>
      </c>
      <c r="F13" s="1">
        <f t="shared" si="1"/>
        <v>3218728.0278</v>
      </c>
      <c r="G13" s="1">
        <f t="shared" si="2"/>
        <v>130488.97410000023</v>
      </c>
    </row>
    <row r="14" spans="1:7" ht="24" customHeight="1">
      <c r="A14" s="5" t="s">
        <v>13</v>
      </c>
      <c r="B14" s="1">
        <v>1.54</v>
      </c>
      <c r="C14" s="1">
        <v>3.9</v>
      </c>
      <c r="D14" s="1">
        <f t="shared" si="0"/>
        <v>6.006</v>
      </c>
      <c r="E14" s="1">
        <v>4.04</v>
      </c>
      <c r="F14" s="1">
        <f t="shared" si="1"/>
        <v>6.2216000000000005</v>
      </c>
      <c r="G14" s="1">
        <f t="shared" si="2"/>
        <v>0.21560000000000024</v>
      </c>
    </row>
    <row r="15" spans="1:7" ht="25.5" customHeight="1">
      <c r="A15" s="5" t="s">
        <v>14</v>
      </c>
      <c r="B15" s="1">
        <v>621519</v>
      </c>
      <c r="C15" s="1">
        <v>0.16</v>
      </c>
      <c r="D15" s="1">
        <f t="shared" si="0"/>
        <v>99443.04000000001</v>
      </c>
      <c r="E15" s="1">
        <v>0.17</v>
      </c>
      <c r="F15" s="1">
        <f t="shared" si="1"/>
        <v>105658.23000000001</v>
      </c>
      <c r="G15" s="1">
        <f t="shared" si="2"/>
        <v>6215.190000000002</v>
      </c>
    </row>
    <row r="16" spans="1:7" ht="24.75" customHeight="1">
      <c r="A16" s="12" t="s">
        <v>15</v>
      </c>
      <c r="B16" s="13"/>
      <c r="C16" s="13"/>
      <c r="D16" s="14">
        <f>SUM(D6:D15)</f>
        <v>9892284.949699998</v>
      </c>
      <c r="E16" s="15"/>
      <c r="F16" s="6">
        <f>SUM(F6:F15)</f>
        <v>10132345.5839</v>
      </c>
      <c r="G16" s="16">
        <f>SUM(G6:G15)</f>
        <v>240060.63420000044</v>
      </c>
    </row>
    <row r="19" ht="12.75">
      <c r="A19" t="s">
        <v>21</v>
      </c>
    </row>
    <row r="22" ht="12.75">
      <c r="A22" t="s">
        <v>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9.57421875" style="0" customWidth="1"/>
    <col min="2" max="2" width="16.28125" style="0" customWidth="1"/>
    <col min="3" max="3" width="14.8515625" style="0" customWidth="1"/>
    <col min="4" max="4" width="14.00390625" style="0" customWidth="1"/>
    <col min="5" max="5" width="14.57421875" style="0" customWidth="1"/>
    <col min="6" max="6" width="15.7109375" style="0" customWidth="1"/>
    <col min="7" max="7" width="16.7109375" style="0" hidden="1" customWidth="1"/>
    <col min="8" max="8" width="15.7109375" style="0" customWidth="1"/>
    <col min="9" max="9" width="15.421875" style="0" customWidth="1"/>
  </cols>
  <sheetData>
    <row r="2" spans="1:9" ht="15.75">
      <c r="A2" s="145" t="s">
        <v>56</v>
      </c>
      <c r="B2" s="145"/>
      <c r="C2" s="145"/>
      <c r="D2" s="145"/>
      <c r="E2" s="145"/>
      <c r="F2" s="145"/>
      <c r="G2" s="145"/>
      <c r="H2" s="145"/>
      <c r="I2" s="145"/>
    </row>
    <row r="3" ht="24" customHeight="1"/>
    <row r="4" spans="1:9" ht="21.75" customHeight="1">
      <c r="A4" s="149" t="s">
        <v>0</v>
      </c>
      <c r="B4" s="43" t="s">
        <v>1</v>
      </c>
      <c r="C4" s="43" t="s">
        <v>2</v>
      </c>
      <c r="D4" s="151" t="s">
        <v>3</v>
      </c>
      <c r="E4" s="153" t="s">
        <v>59</v>
      </c>
      <c r="F4" s="151" t="s">
        <v>60</v>
      </c>
      <c r="G4" s="40"/>
      <c r="H4" s="144" t="s">
        <v>61</v>
      </c>
      <c r="I4" s="144" t="s">
        <v>62</v>
      </c>
    </row>
    <row r="5" spans="1:9" ht="24" customHeight="1">
      <c r="A5" s="150"/>
      <c r="B5" s="41" t="s">
        <v>4</v>
      </c>
      <c r="C5" s="41" t="s">
        <v>4</v>
      </c>
      <c r="D5" s="152"/>
      <c r="E5" s="154"/>
      <c r="F5" s="152"/>
      <c r="G5" s="42"/>
      <c r="H5" s="144"/>
      <c r="I5" s="144"/>
    </row>
    <row r="6" spans="1:9" ht="25.5" customHeight="1">
      <c r="A6" s="22" t="s">
        <v>5</v>
      </c>
      <c r="B6" s="17">
        <v>31699.21</v>
      </c>
      <c r="C6" s="17">
        <v>1217815.35</v>
      </c>
      <c r="D6" s="20">
        <f>B6+C6</f>
        <v>1249514.56</v>
      </c>
      <c r="E6" s="34">
        <v>1.15</v>
      </c>
      <c r="F6" s="21">
        <f>D6*E6</f>
        <v>1436941.744</v>
      </c>
      <c r="G6" s="23"/>
      <c r="H6" s="20">
        <f>C6*E6</f>
        <v>1400487.6525</v>
      </c>
      <c r="I6" s="20">
        <f>B6*E6</f>
        <v>36454.091499999995</v>
      </c>
    </row>
    <row r="7" spans="1:9" ht="25.5" customHeight="1">
      <c r="A7" s="22" t="s">
        <v>53</v>
      </c>
      <c r="B7" s="17">
        <v>207263</v>
      </c>
      <c r="C7" s="17">
        <v>90765.27</v>
      </c>
      <c r="D7" s="20">
        <f aca="true" t="shared" si="0" ref="D7:D15">B7+C7</f>
        <v>298028.27</v>
      </c>
      <c r="E7" s="34">
        <v>33.1</v>
      </c>
      <c r="F7" s="21">
        <f aca="true" t="shared" si="1" ref="F7:F15">D7*E7</f>
        <v>9864735.737000002</v>
      </c>
      <c r="G7" s="23"/>
      <c r="H7" s="20">
        <f aca="true" t="shared" si="2" ref="H7:H15">C7*E7</f>
        <v>3004330.4370000004</v>
      </c>
      <c r="I7" s="20">
        <f aca="true" t="shared" si="3" ref="I7:I15">B7*E7</f>
        <v>6860405.300000001</v>
      </c>
    </row>
    <row r="8" spans="1:9" ht="26.25" customHeight="1">
      <c r="A8" s="22" t="s">
        <v>100</v>
      </c>
      <c r="B8" s="17">
        <v>490369086.9</v>
      </c>
      <c r="C8" s="17">
        <v>2007422.03</v>
      </c>
      <c r="D8" s="20">
        <f t="shared" si="0"/>
        <v>492376508.92999995</v>
      </c>
      <c r="E8" s="35">
        <v>0.02</v>
      </c>
      <c r="F8" s="21">
        <f t="shared" si="1"/>
        <v>9847530.178599998</v>
      </c>
      <c r="G8" s="23"/>
      <c r="H8" s="20">
        <f t="shared" si="2"/>
        <v>40148.4406</v>
      </c>
      <c r="I8" s="20">
        <f t="shared" si="3"/>
        <v>9807381.738</v>
      </c>
    </row>
    <row r="9" spans="1:9" ht="24.75" customHeight="1">
      <c r="A9" s="22" t="s">
        <v>9</v>
      </c>
      <c r="B9" s="17">
        <v>0</v>
      </c>
      <c r="C9" s="17">
        <v>297</v>
      </c>
      <c r="D9" s="20">
        <f t="shared" si="0"/>
        <v>297</v>
      </c>
      <c r="E9" s="34">
        <v>15.5</v>
      </c>
      <c r="F9" s="21">
        <f t="shared" si="1"/>
        <v>4603.5</v>
      </c>
      <c r="G9" s="23"/>
      <c r="H9" s="20">
        <f t="shared" si="2"/>
        <v>4603.5</v>
      </c>
      <c r="I9" s="20">
        <f t="shared" si="3"/>
        <v>0</v>
      </c>
    </row>
    <row r="10" spans="1:9" ht="26.25" customHeight="1">
      <c r="A10" s="22" t="s">
        <v>10</v>
      </c>
      <c r="B10" s="17">
        <v>15949.3</v>
      </c>
      <c r="C10" s="17">
        <v>141675.95</v>
      </c>
      <c r="D10" s="20">
        <f t="shared" si="0"/>
        <v>157625.25</v>
      </c>
      <c r="E10" s="34">
        <v>11.17</v>
      </c>
      <c r="F10" s="21">
        <f t="shared" si="1"/>
        <v>1760674.0425</v>
      </c>
      <c r="G10" s="23"/>
      <c r="H10" s="20">
        <f t="shared" si="2"/>
        <v>1582520.3615</v>
      </c>
      <c r="I10" s="20">
        <f t="shared" si="3"/>
        <v>178153.68099999998</v>
      </c>
    </row>
    <row r="11" spans="1:9" ht="24.75" customHeight="1">
      <c r="A11" s="22" t="s">
        <v>11</v>
      </c>
      <c r="B11" s="17">
        <v>5498.2</v>
      </c>
      <c r="C11" s="17">
        <v>3629.7</v>
      </c>
      <c r="D11" s="20">
        <f t="shared" si="0"/>
        <v>9127.9</v>
      </c>
      <c r="E11" s="34">
        <v>6.76</v>
      </c>
      <c r="F11" s="21">
        <f t="shared" si="1"/>
        <v>61704.60399999999</v>
      </c>
      <c r="G11" s="23"/>
      <c r="H11" s="20">
        <f t="shared" si="2"/>
        <v>24536.771999999997</v>
      </c>
      <c r="I11" s="20">
        <f t="shared" si="3"/>
        <v>37167.831999999995</v>
      </c>
    </row>
    <row r="12" spans="1:9" ht="24.75" customHeight="1">
      <c r="A12" s="22" t="s">
        <v>12</v>
      </c>
      <c r="B12" s="17">
        <v>4337177.38</v>
      </c>
      <c r="C12" s="17">
        <v>350702.16</v>
      </c>
      <c r="D12" s="20">
        <f t="shared" si="0"/>
        <v>4687879.54</v>
      </c>
      <c r="E12" s="34">
        <v>1.34</v>
      </c>
      <c r="F12" s="21">
        <f t="shared" si="1"/>
        <v>6281758.5836000005</v>
      </c>
      <c r="G12" s="23"/>
      <c r="H12" s="20">
        <f t="shared" si="2"/>
        <v>469940.8944</v>
      </c>
      <c r="I12" s="20">
        <f t="shared" si="3"/>
        <v>5811817.6892</v>
      </c>
    </row>
    <row r="13" spans="1:9" ht="24.75" customHeight="1">
      <c r="A13" s="22" t="s">
        <v>13</v>
      </c>
      <c r="B13" s="17">
        <v>23.21</v>
      </c>
      <c r="C13" s="17">
        <v>17.63</v>
      </c>
      <c r="D13" s="20">
        <f t="shared" si="0"/>
        <v>40.84</v>
      </c>
      <c r="E13" s="34">
        <v>6.66</v>
      </c>
      <c r="F13" s="21">
        <f t="shared" si="1"/>
        <v>271.99440000000004</v>
      </c>
      <c r="G13" s="23"/>
      <c r="H13" s="20">
        <f t="shared" si="2"/>
        <v>117.41579999999999</v>
      </c>
      <c r="I13" s="20">
        <f t="shared" si="3"/>
        <v>154.57860000000002</v>
      </c>
    </row>
    <row r="14" spans="1:9" ht="26.25" customHeight="1">
      <c r="A14" s="22" t="s">
        <v>14</v>
      </c>
      <c r="B14" s="17">
        <v>449080.19</v>
      </c>
      <c r="C14" s="17">
        <v>7743961.34</v>
      </c>
      <c r="D14" s="20">
        <f t="shared" si="0"/>
        <v>8193041.53</v>
      </c>
      <c r="E14" s="34">
        <v>0.71</v>
      </c>
      <c r="F14" s="21">
        <f t="shared" si="1"/>
        <v>5817059.4863</v>
      </c>
      <c r="G14" s="20">
        <f>SUM(G6:G13)</f>
        <v>0</v>
      </c>
      <c r="H14" s="20">
        <f t="shared" si="2"/>
        <v>5498212.551399999</v>
      </c>
      <c r="I14" s="20">
        <f t="shared" si="3"/>
        <v>318846.9349</v>
      </c>
    </row>
    <row r="15" spans="1:9" ht="26.25" customHeight="1">
      <c r="A15" s="63" t="s">
        <v>34</v>
      </c>
      <c r="B15" s="17">
        <v>0</v>
      </c>
      <c r="C15" s="17">
        <v>0</v>
      </c>
      <c r="D15" s="20">
        <f t="shared" si="0"/>
        <v>0</v>
      </c>
      <c r="E15" s="34">
        <v>4.39</v>
      </c>
      <c r="F15" s="21">
        <f t="shared" si="1"/>
        <v>0</v>
      </c>
      <c r="G15" s="20"/>
      <c r="H15" s="20">
        <f t="shared" si="2"/>
        <v>0</v>
      </c>
      <c r="I15" s="20">
        <f t="shared" si="3"/>
        <v>0</v>
      </c>
    </row>
    <row r="16" spans="1:9" ht="26.25" customHeight="1">
      <c r="A16" s="25" t="s">
        <v>32</v>
      </c>
      <c r="B16" s="146"/>
      <c r="C16" s="147"/>
      <c r="D16" s="147"/>
      <c r="E16" s="148"/>
      <c r="F16" s="6">
        <f>SUM(F6:F15)</f>
        <v>35075279.8704</v>
      </c>
      <c r="G16" s="6">
        <f>SUM(G6:G14)</f>
        <v>0</v>
      </c>
      <c r="H16" s="6">
        <f>SUM(H6:H15)</f>
        <v>12024898.0252</v>
      </c>
      <c r="I16" s="6">
        <f>SUM(I6:I15)</f>
        <v>23050381.845200002</v>
      </c>
    </row>
    <row r="18" ht="12.75">
      <c r="A18" s="24" t="s">
        <v>40</v>
      </c>
    </row>
    <row r="19" spans="5:9" ht="12.75">
      <c r="E19" s="10"/>
      <c r="F19" s="71"/>
      <c r="G19" s="71"/>
      <c r="H19" s="71"/>
      <c r="I19" s="71"/>
    </row>
    <row r="20" spans="1:9" ht="12.75">
      <c r="A20" s="38"/>
      <c r="E20" s="10"/>
      <c r="F20" s="71"/>
      <c r="G20" s="71"/>
      <c r="H20" s="71"/>
      <c r="I20" s="71"/>
    </row>
    <row r="21" spans="5:9" ht="12.75">
      <c r="E21" s="10"/>
      <c r="F21" s="71"/>
      <c r="G21" s="71"/>
      <c r="H21" s="71"/>
      <c r="I21" s="71"/>
    </row>
    <row r="22" spans="5:9" ht="12.75">
      <c r="E22" s="10"/>
      <c r="F22" s="71"/>
      <c r="G22" s="71"/>
      <c r="H22" s="71"/>
      <c r="I22" s="71"/>
    </row>
  </sheetData>
  <sheetProtection/>
  <mergeCells count="8">
    <mergeCell ref="I4:I5"/>
    <mergeCell ref="A2:I2"/>
    <mergeCell ref="B16:E16"/>
    <mergeCell ref="A4:A5"/>
    <mergeCell ref="D4:D5"/>
    <mergeCell ref="F4:F5"/>
    <mergeCell ref="E4:E5"/>
    <mergeCell ref="H4:H5"/>
  </mergeCells>
  <printOptions/>
  <pageMargins left="0.31496062992125984" right="0.31496062992125984" top="0.7480314960629921" bottom="0.551181102362204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8.57421875" style="0" customWidth="1"/>
    <col min="2" max="2" width="15.57421875" style="0" customWidth="1"/>
    <col min="4" max="4" width="13.7109375" style="0" customWidth="1"/>
    <col min="7" max="7" width="17.421875" style="0" customWidth="1"/>
    <col min="8" max="8" width="13.57421875" style="0" customWidth="1"/>
  </cols>
  <sheetData>
    <row r="1" spans="1:10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6" t="s">
        <v>2</v>
      </c>
      <c r="B2" s="136"/>
      <c r="C2" s="136"/>
      <c r="D2" s="136"/>
      <c r="E2" s="8"/>
      <c r="F2" s="8"/>
      <c r="G2" s="8"/>
      <c r="H2" s="8"/>
      <c r="I2" s="8"/>
      <c r="J2" s="29"/>
    </row>
    <row r="3" spans="1:11" ht="56.25">
      <c r="A3" s="18" t="s">
        <v>0</v>
      </c>
      <c r="B3" s="19" t="s">
        <v>54</v>
      </c>
      <c r="C3" s="30" t="s">
        <v>44</v>
      </c>
      <c r="D3" s="19" t="s">
        <v>45</v>
      </c>
      <c r="E3" s="56" t="s">
        <v>63</v>
      </c>
      <c r="F3" s="30" t="s">
        <v>64</v>
      </c>
      <c r="G3" s="56" t="s">
        <v>66</v>
      </c>
      <c r="H3" s="27" t="s">
        <v>67</v>
      </c>
      <c r="I3" s="80" t="s">
        <v>50</v>
      </c>
      <c r="J3" s="45" t="s">
        <v>37</v>
      </c>
      <c r="K3" s="45" t="s">
        <v>35</v>
      </c>
    </row>
    <row r="4" spans="1:11" ht="25.5">
      <c r="A4" s="28" t="s">
        <v>5</v>
      </c>
      <c r="B4" s="17">
        <v>1217815.35</v>
      </c>
      <c r="C4" s="81">
        <v>0.84</v>
      </c>
      <c r="D4" s="1">
        <f>B4*C4</f>
        <v>1022964.8940000001</v>
      </c>
      <c r="E4" s="61">
        <f>C4*17%</f>
        <v>0.1428</v>
      </c>
      <c r="F4" s="36">
        <v>0.98</v>
      </c>
      <c r="G4" s="57">
        <f>B4*F4</f>
        <v>1193459.043</v>
      </c>
      <c r="H4" s="6">
        <f>G4-D4</f>
        <v>170494.14899999998</v>
      </c>
      <c r="I4" s="79">
        <v>1.15</v>
      </c>
      <c r="J4" s="34">
        <v>1</v>
      </c>
      <c r="K4" s="34">
        <v>0.89</v>
      </c>
    </row>
    <row r="5" spans="1:11" ht="25.5" customHeight="1">
      <c r="A5" s="68" t="s">
        <v>43</v>
      </c>
      <c r="B5" s="17">
        <v>90765.27</v>
      </c>
      <c r="C5" s="81">
        <v>24.36</v>
      </c>
      <c r="D5" s="1">
        <f aca="true" t="shared" si="0" ref="D5:D13">B5*C5</f>
        <v>2211041.9772</v>
      </c>
      <c r="E5" s="61">
        <f aca="true" t="shared" si="1" ref="E5:E13">C5*17%</f>
        <v>4.1412</v>
      </c>
      <c r="F5" s="36">
        <v>28.5</v>
      </c>
      <c r="G5" s="57">
        <f aca="true" t="shared" si="2" ref="G5:G13">B5*F5</f>
        <v>2586810.1950000003</v>
      </c>
      <c r="H5" s="6">
        <f aca="true" t="shared" si="3" ref="H5:H13">G5-D5</f>
        <v>375768.2178000002</v>
      </c>
      <c r="I5" s="79">
        <v>33.1</v>
      </c>
      <c r="J5" s="34">
        <v>28.78</v>
      </c>
      <c r="K5" s="34">
        <v>25.74</v>
      </c>
    </row>
    <row r="6" spans="1:11" ht="12.75">
      <c r="A6" s="28" t="s">
        <v>8</v>
      </c>
      <c r="B6" s="17">
        <v>2007422.03</v>
      </c>
      <c r="C6" s="82">
        <v>0.02</v>
      </c>
      <c r="D6" s="1">
        <f t="shared" si="0"/>
        <v>40148.4406</v>
      </c>
      <c r="E6" s="61">
        <f t="shared" si="1"/>
        <v>0.0034000000000000002</v>
      </c>
      <c r="F6" s="72">
        <v>0.02</v>
      </c>
      <c r="G6" s="57">
        <f t="shared" si="2"/>
        <v>40148.4406</v>
      </c>
      <c r="H6" s="6">
        <f t="shared" si="3"/>
        <v>0</v>
      </c>
      <c r="I6" s="79">
        <v>0.02</v>
      </c>
      <c r="J6" s="35">
        <v>0.02</v>
      </c>
      <c r="K6" s="35">
        <v>0.02</v>
      </c>
    </row>
    <row r="7" spans="1:11" ht="25.5">
      <c r="A7" s="28" t="s">
        <v>9</v>
      </c>
      <c r="B7" s="17">
        <v>297</v>
      </c>
      <c r="C7" s="81">
        <v>12.68</v>
      </c>
      <c r="D7" s="1">
        <f t="shared" si="0"/>
        <v>3765.96</v>
      </c>
      <c r="E7" s="61">
        <f t="shared" si="1"/>
        <v>2.1556</v>
      </c>
      <c r="F7" s="36">
        <v>14.84</v>
      </c>
      <c r="G7" s="57">
        <f t="shared" si="2"/>
        <v>4407.48</v>
      </c>
      <c r="H7" s="6">
        <f t="shared" si="3"/>
        <v>641.5199999999995</v>
      </c>
      <c r="I7" s="79">
        <v>15.5</v>
      </c>
      <c r="J7" s="34">
        <v>13.47</v>
      </c>
      <c r="K7" s="34">
        <v>12.04</v>
      </c>
    </row>
    <row r="8" spans="1:11" ht="12.75">
      <c r="A8" s="28" t="s">
        <v>10</v>
      </c>
      <c r="B8" s="17">
        <v>141675.95</v>
      </c>
      <c r="C8" s="81">
        <v>8.99</v>
      </c>
      <c r="D8" s="1">
        <f t="shared" si="0"/>
        <v>1273666.7905000001</v>
      </c>
      <c r="E8" s="61">
        <f t="shared" si="1"/>
        <v>1.5283000000000002</v>
      </c>
      <c r="F8" s="36">
        <v>10.52</v>
      </c>
      <c r="G8" s="57">
        <f t="shared" si="2"/>
        <v>1490430.994</v>
      </c>
      <c r="H8" s="6">
        <f t="shared" si="3"/>
        <v>216764.20349999983</v>
      </c>
      <c r="I8" s="79">
        <v>11.17</v>
      </c>
      <c r="J8" s="34">
        <v>9.71</v>
      </c>
      <c r="K8" s="34">
        <v>8.68</v>
      </c>
    </row>
    <row r="9" spans="1:11" ht="38.25">
      <c r="A9" s="28" t="s">
        <v>11</v>
      </c>
      <c r="B9" s="17">
        <v>3629.7</v>
      </c>
      <c r="C9" s="81">
        <v>5.51</v>
      </c>
      <c r="D9" s="1">
        <f t="shared" si="0"/>
        <v>19999.646999999997</v>
      </c>
      <c r="E9" s="61">
        <f t="shared" si="1"/>
        <v>0.9367</v>
      </c>
      <c r="F9" s="36">
        <v>6.45</v>
      </c>
      <c r="G9" s="57">
        <f t="shared" si="2"/>
        <v>23411.565</v>
      </c>
      <c r="H9" s="6">
        <f t="shared" si="3"/>
        <v>3411.9180000000015</v>
      </c>
      <c r="I9" s="79">
        <v>6.76</v>
      </c>
      <c r="J9" s="34">
        <v>5.87</v>
      </c>
      <c r="K9" s="34">
        <v>5.25</v>
      </c>
    </row>
    <row r="10" spans="1:11" ht="25.5">
      <c r="A10" s="28" t="s">
        <v>12</v>
      </c>
      <c r="B10" s="17">
        <v>350702.16</v>
      </c>
      <c r="C10" s="81">
        <v>1</v>
      </c>
      <c r="D10" s="1">
        <f t="shared" si="0"/>
        <v>350702.16</v>
      </c>
      <c r="E10" s="61">
        <f t="shared" si="1"/>
        <v>0.17</v>
      </c>
      <c r="F10" s="36">
        <v>1.17</v>
      </c>
      <c r="G10" s="57">
        <f t="shared" si="2"/>
        <v>410321.52719999995</v>
      </c>
      <c r="H10" s="6">
        <f t="shared" si="3"/>
        <v>59619.36719999998</v>
      </c>
      <c r="I10" s="79">
        <v>1.34</v>
      </c>
      <c r="J10" s="34">
        <v>1.16</v>
      </c>
      <c r="K10" s="34">
        <v>1.03</v>
      </c>
    </row>
    <row r="11" spans="1:11" ht="25.5">
      <c r="A11" s="28" t="s">
        <v>13</v>
      </c>
      <c r="B11" s="17">
        <v>17.63</v>
      </c>
      <c r="C11" s="81">
        <v>5.64</v>
      </c>
      <c r="D11" s="1">
        <f t="shared" si="0"/>
        <v>99.43319999999999</v>
      </c>
      <c r="E11" s="61">
        <f t="shared" si="1"/>
        <v>0.9588</v>
      </c>
      <c r="F11" s="36">
        <f>C11+E11</f>
        <v>6.5988</v>
      </c>
      <c r="G11" s="57">
        <f t="shared" si="2"/>
        <v>116.33684399999999</v>
      </c>
      <c r="H11" s="6">
        <f t="shared" si="3"/>
        <v>16.903644</v>
      </c>
      <c r="I11" s="79">
        <v>6.66</v>
      </c>
      <c r="J11" s="34">
        <v>5.79</v>
      </c>
      <c r="K11" s="34">
        <v>5.17</v>
      </c>
    </row>
    <row r="12" spans="1:11" ht="14.25" customHeight="1">
      <c r="A12" s="28" t="s">
        <v>14</v>
      </c>
      <c r="B12" s="17">
        <v>7743961.34</v>
      </c>
      <c r="C12" s="81">
        <v>0.39</v>
      </c>
      <c r="D12" s="1">
        <f t="shared" si="0"/>
        <v>3020144.9226</v>
      </c>
      <c r="E12" s="61">
        <f t="shared" si="1"/>
        <v>0.06630000000000001</v>
      </c>
      <c r="F12" s="36">
        <v>0.46</v>
      </c>
      <c r="G12" s="57">
        <f t="shared" si="2"/>
        <v>3562222.2164000003</v>
      </c>
      <c r="H12" s="6">
        <f t="shared" si="3"/>
        <v>542077.2938000001</v>
      </c>
      <c r="I12" s="79">
        <v>0.71</v>
      </c>
      <c r="J12" s="34">
        <v>0.61</v>
      </c>
      <c r="K12" s="34">
        <v>0.54</v>
      </c>
    </row>
    <row r="13" spans="1:11" ht="12.75" customHeight="1">
      <c r="A13" s="68" t="s">
        <v>34</v>
      </c>
      <c r="B13" s="17">
        <v>0</v>
      </c>
      <c r="C13" s="81">
        <v>3.81</v>
      </c>
      <c r="D13" s="1">
        <f t="shared" si="0"/>
        <v>0</v>
      </c>
      <c r="E13" s="61">
        <f t="shared" si="1"/>
        <v>0.6477</v>
      </c>
      <c r="F13" s="83">
        <v>4.39</v>
      </c>
      <c r="G13" s="57">
        <f t="shared" si="2"/>
        <v>0</v>
      </c>
      <c r="H13" s="6">
        <f t="shared" si="3"/>
        <v>0</v>
      </c>
      <c r="I13" s="79">
        <v>4.39</v>
      </c>
      <c r="J13" s="34">
        <v>3.81</v>
      </c>
      <c r="K13" s="34">
        <v>3.4</v>
      </c>
    </row>
    <row r="14" spans="1:11" ht="12.75">
      <c r="A14" s="132" t="s">
        <v>15</v>
      </c>
      <c r="B14" s="133"/>
      <c r="C14" s="134"/>
      <c r="D14" s="14">
        <f>SUM(D4:D13)</f>
        <v>7942534.2251</v>
      </c>
      <c r="E14" s="59"/>
      <c r="F14" s="59"/>
      <c r="G14" s="58">
        <f>SUM(G4:G13)</f>
        <v>9311327.798044</v>
      </c>
      <c r="H14" s="26">
        <f>SUM(H4:H13)</f>
        <v>1368793.572944</v>
      </c>
      <c r="I14" s="26"/>
      <c r="J14" s="69"/>
      <c r="K14" s="69"/>
    </row>
    <row r="15" spans="1:11" ht="12.75" customHeight="1">
      <c r="A15" s="50"/>
      <c r="B15" s="50"/>
      <c r="C15" s="50"/>
      <c r="D15" s="51"/>
      <c r="E15" s="52"/>
      <c r="F15" s="52"/>
      <c r="G15" s="52"/>
      <c r="H15" s="53"/>
      <c r="I15" s="53"/>
      <c r="J15" s="53"/>
      <c r="K15" s="54"/>
    </row>
    <row r="16" spans="1:11" ht="12.75">
      <c r="A16" s="137" t="s">
        <v>51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.75">
      <c r="A17" s="29"/>
      <c r="B17" s="8"/>
      <c r="C17" s="8"/>
      <c r="D17" s="8"/>
      <c r="E17" s="8"/>
      <c r="F17" s="8"/>
      <c r="G17" s="8"/>
      <c r="H17" s="8"/>
      <c r="I17" s="8"/>
      <c r="J17" s="8"/>
      <c r="K17" s="29"/>
    </row>
    <row r="18" spans="1:11" ht="14.25">
      <c r="A18" s="138" t="s">
        <v>52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.75">
      <c r="A19" s="137"/>
      <c r="B19" s="137"/>
      <c r="C19" s="8"/>
      <c r="D19" s="8"/>
      <c r="E19" s="8"/>
      <c r="F19" s="8"/>
      <c r="G19" s="8"/>
      <c r="H19" s="8"/>
      <c r="I19" s="8"/>
      <c r="J19" s="8"/>
      <c r="K19" s="29"/>
    </row>
    <row r="20" spans="1:11" ht="12.75">
      <c r="A20" s="130" t="s">
        <v>40</v>
      </c>
      <c r="B20" s="131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0" ht="12.75">
      <c r="A22" s="155" t="s">
        <v>68</v>
      </c>
      <c r="B22" s="155"/>
      <c r="C22" s="155"/>
      <c r="D22" s="155"/>
      <c r="E22" s="155"/>
      <c r="F22" s="155"/>
      <c r="G22" s="155"/>
      <c r="H22" s="155"/>
      <c r="I22" s="155"/>
      <c r="J22" s="155"/>
    </row>
    <row r="23" spans="1:10" ht="12.75">
      <c r="A23" s="155"/>
      <c r="B23" s="155"/>
      <c r="C23" s="155"/>
      <c r="D23" s="155"/>
      <c r="E23" s="155"/>
      <c r="F23" s="155"/>
      <c r="G23" s="155"/>
      <c r="H23" s="155"/>
      <c r="I23" s="155"/>
      <c r="J23" s="155"/>
    </row>
  </sheetData>
  <sheetProtection/>
  <mergeCells count="8">
    <mergeCell ref="A22:J23"/>
    <mergeCell ref="A14:C14"/>
    <mergeCell ref="A16:K16"/>
    <mergeCell ref="A18:K18"/>
    <mergeCell ref="A19:B19"/>
    <mergeCell ref="A20:B20"/>
    <mergeCell ref="A1:J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8.140625" style="0" customWidth="1"/>
    <col min="2" max="2" width="17.00390625" style="0" customWidth="1"/>
    <col min="4" max="4" width="15.421875" style="0" customWidth="1"/>
    <col min="7" max="7" width="13.57421875" style="0" customWidth="1"/>
    <col min="8" max="8" width="14.140625" style="0" customWidth="1"/>
  </cols>
  <sheetData>
    <row r="1" spans="1:10" ht="15.7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6" t="s">
        <v>1</v>
      </c>
      <c r="B2" s="136"/>
      <c r="C2" s="136"/>
      <c r="D2" s="136"/>
      <c r="E2" s="8"/>
      <c r="F2" s="8"/>
      <c r="G2" s="8"/>
      <c r="H2" s="8"/>
      <c r="I2" s="8"/>
      <c r="J2" s="29"/>
    </row>
    <row r="3" spans="1:11" ht="56.25">
      <c r="A3" s="18" t="s">
        <v>0</v>
      </c>
      <c r="B3" s="19" t="s">
        <v>54</v>
      </c>
      <c r="C3" s="19" t="s">
        <v>44</v>
      </c>
      <c r="D3" s="19" t="s">
        <v>45</v>
      </c>
      <c r="E3" s="60" t="s">
        <v>63</v>
      </c>
      <c r="F3" s="30" t="s">
        <v>64</v>
      </c>
      <c r="G3" s="60" t="s">
        <v>66</v>
      </c>
      <c r="H3" s="27" t="s">
        <v>69</v>
      </c>
      <c r="I3" s="80" t="s">
        <v>50</v>
      </c>
      <c r="J3" s="45" t="s">
        <v>37</v>
      </c>
      <c r="K3" s="45" t="s">
        <v>35</v>
      </c>
    </row>
    <row r="4" spans="1:11" ht="25.5">
      <c r="A4" s="28" t="s">
        <v>5</v>
      </c>
      <c r="B4" s="17">
        <v>31699.21</v>
      </c>
      <c r="C4" s="81">
        <v>0.84</v>
      </c>
      <c r="D4" s="1">
        <f>B4*C4</f>
        <v>26627.336399999997</v>
      </c>
      <c r="E4" s="61">
        <f>C4*17%</f>
        <v>0.1428</v>
      </c>
      <c r="F4" s="36">
        <v>0.98</v>
      </c>
      <c r="G4" s="62">
        <f>B4*F4</f>
        <v>31065.2258</v>
      </c>
      <c r="H4" s="6">
        <f>G4-D4</f>
        <v>4437.889400000004</v>
      </c>
      <c r="I4" s="79">
        <v>1.15</v>
      </c>
      <c r="J4" s="34">
        <v>1</v>
      </c>
      <c r="K4" s="34">
        <v>0.89</v>
      </c>
    </row>
    <row r="5" spans="1:11" ht="25.5">
      <c r="A5" s="68" t="s">
        <v>53</v>
      </c>
      <c r="B5" s="17">
        <v>207263.09</v>
      </c>
      <c r="C5" s="81">
        <v>24.36</v>
      </c>
      <c r="D5" s="1">
        <f aca="true" t="shared" si="0" ref="D5:D13">B5*C5</f>
        <v>5048928.8724</v>
      </c>
      <c r="E5" s="61">
        <f aca="true" t="shared" si="1" ref="E5:E13">C5*17%</f>
        <v>4.1412</v>
      </c>
      <c r="F5" s="36">
        <v>28.5</v>
      </c>
      <c r="G5" s="62">
        <f aca="true" t="shared" si="2" ref="G5:G13">B5*F5</f>
        <v>5906998.0649999995</v>
      </c>
      <c r="H5" s="6">
        <f aca="true" t="shared" si="3" ref="H5:H13">G5-D5</f>
        <v>858069.1925999997</v>
      </c>
      <c r="I5" s="79">
        <v>33.1</v>
      </c>
      <c r="J5" s="34">
        <v>28.78</v>
      </c>
      <c r="K5" s="34">
        <v>25.74</v>
      </c>
    </row>
    <row r="6" spans="1:11" ht="12.75">
      <c r="A6" s="28" t="s">
        <v>8</v>
      </c>
      <c r="B6" s="17">
        <v>490369086.9</v>
      </c>
      <c r="C6" s="82">
        <v>0.02</v>
      </c>
      <c r="D6" s="1">
        <f t="shared" si="0"/>
        <v>9807381.738</v>
      </c>
      <c r="E6" s="61">
        <f t="shared" si="1"/>
        <v>0.0034000000000000002</v>
      </c>
      <c r="F6" s="72">
        <v>0.02</v>
      </c>
      <c r="G6" s="62">
        <f t="shared" si="2"/>
        <v>9807381.738</v>
      </c>
      <c r="H6" s="6">
        <f t="shared" si="3"/>
        <v>0</v>
      </c>
      <c r="I6" s="79">
        <v>0.02</v>
      </c>
      <c r="J6" s="35">
        <v>0.02</v>
      </c>
      <c r="K6" s="35">
        <v>0.02</v>
      </c>
    </row>
    <row r="7" spans="1:11" ht="25.5">
      <c r="A7" s="28" t="s">
        <v>9</v>
      </c>
      <c r="B7" s="17">
        <v>0</v>
      </c>
      <c r="C7" s="81">
        <v>12.68</v>
      </c>
      <c r="D7" s="1">
        <f t="shared" si="0"/>
        <v>0</v>
      </c>
      <c r="E7" s="61">
        <f t="shared" si="1"/>
        <v>2.1556</v>
      </c>
      <c r="F7" s="36">
        <v>14.84</v>
      </c>
      <c r="G7" s="62">
        <f t="shared" si="2"/>
        <v>0</v>
      </c>
      <c r="H7" s="6">
        <f t="shared" si="3"/>
        <v>0</v>
      </c>
      <c r="I7" s="79">
        <v>15.5</v>
      </c>
      <c r="J7" s="34">
        <v>13.47</v>
      </c>
      <c r="K7" s="34">
        <v>12.04</v>
      </c>
    </row>
    <row r="8" spans="1:11" ht="12.75">
      <c r="A8" s="28" t="s">
        <v>10</v>
      </c>
      <c r="B8" s="17">
        <v>15949.3</v>
      </c>
      <c r="C8" s="81">
        <v>8.99</v>
      </c>
      <c r="D8" s="1">
        <f t="shared" si="0"/>
        <v>143384.207</v>
      </c>
      <c r="E8" s="61">
        <f t="shared" si="1"/>
        <v>1.5283000000000002</v>
      </c>
      <c r="F8" s="36">
        <v>10.52</v>
      </c>
      <c r="G8" s="62">
        <f t="shared" si="2"/>
        <v>167786.636</v>
      </c>
      <c r="H8" s="6">
        <f t="shared" si="3"/>
        <v>24402.429000000004</v>
      </c>
      <c r="I8" s="79">
        <v>11.17</v>
      </c>
      <c r="J8" s="34">
        <v>9.71</v>
      </c>
      <c r="K8" s="34">
        <v>8.68</v>
      </c>
    </row>
    <row r="9" spans="1:11" ht="38.25">
      <c r="A9" s="28" t="s">
        <v>11</v>
      </c>
      <c r="B9" s="17">
        <v>5498.2</v>
      </c>
      <c r="C9" s="81">
        <v>5.51</v>
      </c>
      <c r="D9" s="1">
        <f t="shared" si="0"/>
        <v>30295.082</v>
      </c>
      <c r="E9" s="61">
        <f t="shared" si="1"/>
        <v>0.9367</v>
      </c>
      <c r="F9" s="36">
        <v>6.45</v>
      </c>
      <c r="G9" s="62">
        <f t="shared" si="2"/>
        <v>35463.39</v>
      </c>
      <c r="H9" s="6">
        <f t="shared" si="3"/>
        <v>5168.308000000001</v>
      </c>
      <c r="I9" s="79">
        <v>6.76</v>
      </c>
      <c r="J9" s="34">
        <v>5.87</v>
      </c>
      <c r="K9" s="34">
        <v>5.25</v>
      </c>
    </row>
    <row r="10" spans="1:11" ht="25.5">
      <c r="A10" s="28" t="s">
        <v>12</v>
      </c>
      <c r="B10" s="17">
        <v>4337177.38</v>
      </c>
      <c r="C10" s="81">
        <v>1</v>
      </c>
      <c r="D10" s="1">
        <f t="shared" si="0"/>
        <v>4337177.38</v>
      </c>
      <c r="E10" s="61">
        <f t="shared" si="1"/>
        <v>0.17</v>
      </c>
      <c r="F10" s="36">
        <v>1.17</v>
      </c>
      <c r="G10" s="62">
        <f t="shared" si="2"/>
        <v>5074497.5346</v>
      </c>
      <c r="H10" s="6">
        <f t="shared" si="3"/>
        <v>737320.1546</v>
      </c>
      <c r="I10" s="79">
        <v>1.34</v>
      </c>
      <c r="J10" s="34">
        <v>1.16</v>
      </c>
      <c r="K10" s="34">
        <v>1.03</v>
      </c>
    </row>
    <row r="11" spans="1:11" ht="25.5">
      <c r="A11" s="28" t="s">
        <v>13</v>
      </c>
      <c r="B11" s="17">
        <v>23.21</v>
      </c>
      <c r="C11" s="81">
        <v>5.64</v>
      </c>
      <c r="D11" s="1">
        <f t="shared" si="0"/>
        <v>130.9044</v>
      </c>
      <c r="E11" s="61">
        <f t="shared" si="1"/>
        <v>0.9588</v>
      </c>
      <c r="F11" s="36">
        <f>C11+E11</f>
        <v>6.5988</v>
      </c>
      <c r="G11" s="62">
        <f t="shared" si="2"/>
        <v>153.158148</v>
      </c>
      <c r="H11" s="6">
        <f t="shared" si="3"/>
        <v>22.253748</v>
      </c>
      <c r="I11" s="79">
        <v>6.66</v>
      </c>
      <c r="J11" s="34">
        <v>5.79</v>
      </c>
      <c r="K11" s="34">
        <v>5.17</v>
      </c>
    </row>
    <row r="12" spans="1:11" ht="12.75">
      <c r="A12" s="28" t="s">
        <v>14</v>
      </c>
      <c r="B12" s="17">
        <v>449080.19</v>
      </c>
      <c r="C12" s="81">
        <v>0.39</v>
      </c>
      <c r="D12" s="1">
        <f t="shared" si="0"/>
        <v>175141.2741</v>
      </c>
      <c r="E12" s="61">
        <f t="shared" si="1"/>
        <v>0.06630000000000001</v>
      </c>
      <c r="F12" s="36">
        <v>0.46</v>
      </c>
      <c r="G12" s="62">
        <f t="shared" si="2"/>
        <v>206576.8874</v>
      </c>
      <c r="H12" s="6">
        <f t="shared" si="3"/>
        <v>31435.613299999997</v>
      </c>
      <c r="I12" s="79">
        <v>0.71</v>
      </c>
      <c r="J12" s="34">
        <v>0.61</v>
      </c>
      <c r="K12" s="34">
        <v>0.54</v>
      </c>
    </row>
    <row r="13" spans="1:11" ht="51">
      <c r="A13" s="68" t="s">
        <v>34</v>
      </c>
      <c r="B13" s="17">
        <v>0</v>
      </c>
      <c r="C13" s="81">
        <v>3.81</v>
      </c>
      <c r="D13" s="1">
        <f t="shared" si="0"/>
        <v>0</v>
      </c>
      <c r="E13" s="61">
        <f t="shared" si="1"/>
        <v>0.6477</v>
      </c>
      <c r="F13" s="83">
        <v>4.39</v>
      </c>
      <c r="G13" s="62">
        <f t="shared" si="2"/>
        <v>0</v>
      </c>
      <c r="H13" s="6">
        <f t="shared" si="3"/>
        <v>0</v>
      </c>
      <c r="I13" s="79">
        <v>4.39</v>
      </c>
      <c r="J13" s="34">
        <v>3.81</v>
      </c>
      <c r="K13" s="34">
        <v>3.4</v>
      </c>
    </row>
    <row r="14" spans="1:11" ht="12.75">
      <c r="A14" s="139" t="s">
        <v>15</v>
      </c>
      <c r="B14" s="140"/>
      <c r="C14" s="141"/>
      <c r="D14" s="64">
        <f>SUM(D4:D13)</f>
        <v>19569066.794299997</v>
      </c>
      <c r="E14" s="65"/>
      <c r="F14" s="65"/>
      <c r="G14" s="66">
        <f>SUM(G4:G13)</f>
        <v>21229922.634948</v>
      </c>
      <c r="H14" s="67">
        <f>SUM(H4:H13)</f>
        <v>1660855.8406479997</v>
      </c>
      <c r="I14" s="37"/>
      <c r="J14" s="37"/>
      <c r="K14" s="29"/>
    </row>
    <row r="15" spans="1:11" ht="12.75">
      <c r="A15" s="46"/>
      <c r="B15" s="46"/>
      <c r="C15" s="46"/>
      <c r="D15" s="47"/>
      <c r="E15" s="48"/>
      <c r="F15" s="48"/>
      <c r="G15" s="48"/>
      <c r="H15" s="49"/>
      <c r="I15" s="49"/>
      <c r="J15" s="37"/>
      <c r="K15" s="29"/>
    </row>
    <row r="16" spans="1:11" ht="12.75">
      <c r="A16" s="137" t="s">
        <v>51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.75" customHeight="1">
      <c r="A17" s="29"/>
      <c r="B17" s="8"/>
      <c r="C17" s="8"/>
      <c r="D17" s="8"/>
      <c r="E17" s="8"/>
      <c r="F17" s="8"/>
      <c r="G17" s="8"/>
      <c r="H17" s="8"/>
      <c r="I17" s="8"/>
      <c r="J17" s="8"/>
      <c r="K17" s="29"/>
    </row>
    <row r="18" spans="1:11" ht="12.75">
      <c r="A18" s="138" t="s">
        <v>52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.7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0" ht="12.75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29"/>
      <c r="B21" s="8"/>
      <c r="C21" s="8"/>
      <c r="D21" s="8"/>
      <c r="E21" s="8"/>
      <c r="F21" s="8"/>
      <c r="G21" s="8"/>
      <c r="H21" s="8"/>
      <c r="I21" s="8"/>
      <c r="J21" s="29"/>
    </row>
    <row r="22" spans="1:10" ht="12.75">
      <c r="A22" s="137" t="s">
        <v>65</v>
      </c>
      <c r="B22" s="137"/>
      <c r="C22" s="8"/>
      <c r="D22" s="8"/>
      <c r="E22" s="8"/>
      <c r="F22" s="8"/>
      <c r="G22" s="8"/>
      <c r="H22" s="8"/>
      <c r="I22" s="8"/>
      <c r="J22" s="8"/>
    </row>
    <row r="23" spans="1:11" ht="12.75">
      <c r="A23" s="156" t="s">
        <v>68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74"/>
    </row>
    <row r="24" spans="1:11" ht="12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74"/>
    </row>
  </sheetData>
  <sheetProtection/>
  <mergeCells count="7">
    <mergeCell ref="A18:K19"/>
    <mergeCell ref="A23:J24"/>
    <mergeCell ref="A22:B22"/>
    <mergeCell ref="A1:J1"/>
    <mergeCell ref="A2:D2"/>
    <mergeCell ref="A14:C14"/>
    <mergeCell ref="A16:K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T.Cynka</dc:creator>
  <cp:keywords/>
  <dc:description/>
  <cp:lastModifiedBy>Tatiana Cynka</cp:lastModifiedBy>
  <cp:lastPrinted>2023-09-06T07:55:04Z</cp:lastPrinted>
  <dcterms:created xsi:type="dcterms:W3CDTF">2009-10-16T09:45:31Z</dcterms:created>
  <dcterms:modified xsi:type="dcterms:W3CDTF">2023-09-06T09:55:35Z</dcterms:modified>
  <cp:category/>
  <cp:version/>
  <cp:contentType/>
  <cp:contentStatus/>
</cp:coreProperties>
</file>