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tcynka\Desktop\Sprawozdanie z wykonania budżetu  2022\"/>
    </mc:Choice>
  </mc:AlternateContent>
  <xr:revisionPtr revIDLastSave="0" documentId="13_ncr:1_{996978B1-49D6-4A8F-979C-D883E0297BB4}" xr6:coauthVersionLast="47" xr6:coauthVersionMax="47" xr10:uidLastSave="{00000000-0000-0000-0000-000000000000}"/>
  <bookViews>
    <workbookView xWindow="-28800" yWindow="645" windowWidth="29010" windowHeight="15555" xr2:uid="{00000000-000D-0000-FFFF-FFFF00000000}"/>
  </bookViews>
  <sheets>
    <sheet name="Wydatki ogółem za 2022" sheetId="6" r:id="rId1"/>
  </sheets>
  <definedNames>
    <definedName name="_xlnm._FilterDatabase" localSheetId="0" hidden="1">'Wydatki ogółem za 2022'!$A$6:$I$696</definedName>
    <definedName name="_xlnm.Print_Area" localSheetId="0">'Wydatki ogółem za 2022'!$A$1:$I$696</definedName>
  </definedNames>
  <calcPr calcId="191029"/>
</workbook>
</file>

<file path=xl/calcChain.xml><?xml version="1.0" encoding="utf-8"?>
<calcChain xmlns="http://schemas.openxmlformats.org/spreadsheetml/2006/main">
  <c r="H633" i="6" l="1"/>
  <c r="H626" i="6"/>
  <c r="H147" i="6"/>
  <c r="G147" i="6"/>
  <c r="H653" i="6"/>
  <c r="G653" i="6"/>
  <c r="H647" i="6"/>
  <c r="G647" i="6"/>
  <c r="G567" i="6"/>
  <c r="G610" i="6"/>
  <c r="H472" i="6"/>
  <c r="G472" i="6"/>
  <c r="H457" i="6"/>
  <c r="G457" i="6"/>
  <c r="G436" i="6"/>
  <c r="H365" i="6"/>
  <c r="G365" i="6"/>
  <c r="H238" i="6"/>
  <c r="G238" i="6"/>
  <c r="H209" i="6"/>
  <c r="G209" i="6"/>
  <c r="H190" i="6"/>
  <c r="G190" i="6"/>
  <c r="G633" i="6"/>
  <c r="H627" i="6"/>
  <c r="G627" i="6"/>
  <c r="H606" i="6"/>
  <c r="G606" i="6"/>
  <c r="H597" i="6"/>
  <c r="G597" i="6"/>
  <c r="H588" i="6"/>
  <c r="G588" i="6"/>
  <c r="G561" i="6"/>
  <c r="H558" i="6"/>
  <c r="G558" i="6"/>
  <c r="G521" i="6"/>
  <c r="G513" i="6"/>
  <c r="H508" i="6"/>
  <c r="G508" i="6"/>
  <c r="G506" i="6"/>
  <c r="H474" i="6"/>
  <c r="G474" i="6"/>
  <c r="G462" i="6"/>
  <c r="H418" i="6"/>
  <c r="G418" i="6"/>
  <c r="H137" i="6"/>
  <c r="G137" i="6"/>
  <c r="H110" i="6"/>
  <c r="G110" i="6"/>
  <c r="H114" i="6"/>
  <c r="G114" i="6"/>
  <c r="H99" i="6"/>
  <c r="G99" i="6"/>
  <c r="H78" i="6"/>
  <c r="G78" i="6"/>
  <c r="H66" i="6"/>
  <c r="G66" i="6"/>
  <c r="H46" i="6"/>
  <c r="G46" i="6"/>
  <c r="H30" i="6"/>
  <c r="G30" i="6"/>
  <c r="I9" i="6"/>
  <c r="I11" i="6"/>
  <c r="I13" i="6"/>
  <c r="I14" i="6"/>
  <c r="I15" i="6"/>
  <c r="I17" i="6"/>
  <c r="I18" i="6"/>
  <c r="I19" i="6"/>
  <c r="I20" i="6"/>
  <c r="I21" i="6"/>
  <c r="I22" i="6"/>
  <c r="I25" i="6"/>
  <c r="I26" i="6"/>
  <c r="I29" i="6"/>
  <c r="I31" i="6"/>
  <c r="I32" i="6"/>
  <c r="I33" i="6"/>
  <c r="I34" i="6"/>
  <c r="I36" i="6"/>
  <c r="I37" i="6"/>
  <c r="I39" i="6"/>
  <c r="I40" i="6"/>
  <c r="I41" i="6"/>
  <c r="I42" i="6"/>
  <c r="I43" i="6"/>
  <c r="I44" i="6"/>
  <c r="I45" i="6"/>
  <c r="I47" i="6"/>
  <c r="I48" i="6"/>
  <c r="I49" i="6"/>
  <c r="I50" i="6"/>
  <c r="I51" i="6"/>
  <c r="I53" i="6"/>
  <c r="I54" i="6"/>
  <c r="I55" i="6"/>
  <c r="I56" i="6"/>
  <c r="I58" i="6"/>
  <c r="I60" i="6"/>
  <c r="I62" i="6"/>
  <c r="I63" i="6"/>
  <c r="I64" i="6"/>
  <c r="I67" i="6"/>
  <c r="I68" i="6"/>
  <c r="I69" i="6"/>
  <c r="I70" i="6"/>
  <c r="I71" i="6"/>
  <c r="I72" i="6"/>
  <c r="I73" i="6"/>
  <c r="I74" i="6"/>
  <c r="I75" i="6"/>
  <c r="I76" i="6"/>
  <c r="I79" i="6"/>
  <c r="I80" i="6"/>
  <c r="I81" i="6"/>
  <c r="I82" i="6"/>
  <c r="I83" i="6"/>
  <c r="I84" i="6"/>
  <c r="I85" i="6"/>
  <c r="I86" i="6"/>
  <c r="I88" i="6"/>
  <c r="I89" i="6"/>
  <c r="I90" i="6"/>
  <c r="I91" i="6"/>
  <c r="I92" i="6"/>
  <c r="I93" i="6"/>
  <c r="I94" i="6"/>
  <c r="I95" i="6"/>
  <c r="I96" i="6"/>
  <c r="I97" i="6"/>
  <c r="I100" i="6"/>
  <c r="I101" i="6"/>
  <c r="I102" i="6"/>
  <c r="I103" i="6"/>
  <c r="I104" i="6"/>
  <c r="I107" i="6"/>
  <c r="I108" i="6"/>
  <c r="I109" i="6"/>
  <c r="I111" i="6"/>
  <c r="I112" i="6"/>
  <c r="I113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8" i="6"/>
  <c r="I139" i="6"/>
  <c r="I140" i="6"/>
  <c r="I141" i="6"/>
  <c r="I142" i="6"/>
  <c r="I143" i="6"/>
  <c r="I144" i="6"/>
  <c r="I145" i="6"/>
  <c r="I146" i="6"/>
  <c r="I148" i="6"/>
  <c r="I149" i="6"/>
  <c r="I150" i="6"/>
  <c r="I151" i="6"/>
  <c r="I152" i="6"/>
  <c r="I153" i="6"/>
  <c r="I154" i="6"/>
  <c r="I156" i="6"/>
  <c r="I157" i="6"/>
  <c r="I158" i="6"/>
  <c r="I159" i="6"/>
  <c r="I160" i="6"/>
  <c r="I161" i="6"/>
  <c r="I162" i="6"/>
  <c r="I163" i="6"/>
  <c r="I164" i="6"/>
  <c r="I165" i="6"/>
  <c r="I166" i="6"/>
  <c r="I169" i="6"/>
  <c r="I170" i="6"/>
  <c r="I171" i="6"/>
  <c r="I174" i="6"/>
  <c r="I177" i="6"/>
  <c r="I178" i="6"/>
  <c r="I179" i="6"/>
  <c r="I180" i="6"/>
  <c r="I181" i="6"/>
  <c r="I182" i="6"/>
  <c r="I183" i="6"/>
  <c r="I184" i="6"/>
  <c r="I185" i="6"/>
  <c r="I186" i="6"/>
  <c r="I188" i="6"/>
  <c r="I189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4" i="6"/>
  <c r="I225" i="6"/>
  <c r="I226" i="6"/>
  <c r="I227" i="6"/>
  <c r="I228" i="6"/>
  <c r="I229" i="6"/>
  <c r="I232" i="6"/>
  <c r="I233" i="6"/>
  <c r="I236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5" i="6"/>
  <c r="I337" i="6"/>
  <c r="I338" i="6"/>
  <c r="I339" i="6"/>
  <c r="I340" i="6"/>
  <c r="I341" i="6"/>
  <c r="I342" i="6"/>
  <c r="I343" i="6"/>
  <c r="I345" i="6"/>
  <c r="I346" i="6"/>
  <c r="I348" i="6"/>
  <c r="I350" i="6"/>
  <c r="I351" i="6"/>
  <c r="I352" i="6"/>
  <c r="I354" i="6"/>
  <c r="I355" i="6"/>
  <c r="I356" i="6"/>
  <c r="I357" i="6"/>
  <c r="I358" i="6"/>
  <c r="I359" i="6"/>
  <c r="I360" i="6"/>
  <c r="I361" i="6"/>
  <c r="I362" i="6"/>
  <c r="I363" i="6"/>
  <c r="I364" i="6"/>
  <c r="I366" i="6"/>
  <c r="I367" i="6"/>
  <c r="I368" i="6"/>
  <c r="I369" i="6"/>
  <c r="I370" i="6"/>
  <c r="I371" i="6"/>
  <c r="I372" i="6"/>
  <c r="I373" i="6"/>
  <c r="I374" i="6"/>
  <c r="I375" i="6"/>
  <c r="I376" i="6"/>
  <c r="I378" i="6"/>
  <c r="I379" i="6"/>
  <c r="I380" i="6"/>
  <c r="I381" i="6"/>
  <c r="I382" i="6"/>
  <c r="I383" i="6"/>
  <c r="I384" i="6"/>
  <c r="I385" i="6"/>
  <c r="I386" i="6"/>
  <c r="I387" i="6"/>
  <c r="I389" i="6"/>
  <c r="I390" i="6"/>
  <c r="I391" i="6"/>
  <c r="I393" i="6"/>
  <c r="I394" i="6"/>
  <c r="I395" i="6"/>
  <c r="I398" i="6"/>
  <c r="I399" i="6"/>
  <c r="I400" i="6"/>
  <c r="I401" i="6"/>
  <c r="I403" i="6"/>
  <c r="I404" i="6"/>
  <c r="I405" i="6"/>
  <c r="I406" i="6"/>
  <c r="I407" i="6"/>
  <c r="I408" i="6"/>
  <c r="I409" i="6"/>
  <c r="I411" i="6"/>
  <c r="I413" i="6"/>
  <c r="I414" i="6"/>
  <c r="I417" i="6"/>
  <c r="I419" i="6"/>
  <c r="I420" i="6"/>
  <c r="I421" i="6"/>
  <c r="I422" i="6"/>
  <c r="I424" i="6"/>
  <c r="I425" i="6"/>
  <c r="I426" i="6"/>
  <c r="I428" i="6"/>
  <c r="I430" i="6"/>
  <c r="I432" i="6"/>
  <c r="I433" i="6"/>
  <c r="I435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4" i="6"/>
  <c r="I456" i="6"/>
  <c r="I458" i="6"/>
  <c r="I459" i="6"/>
  <c r="I460" i="6"/>
  <c r="I461" i="6"/>
  <c r="I463" i="6"/>
  <c r="I464" i="6"/>
  <c r="I465" i="6"/>
  <c r="I466" i="6"/>
  <c r="I467" i="6"/>
  <c r="I468" i="6"/>
  <c r="I469" i="6"/>
  <c r="I470" i="6"/>
  <c r="I473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4" i="6"/>
  <c r="I495" i="6"/>
  <c r="I497" i="6"/>
  <c r="I498" i="6"/>
  <c r="I499" i="6"/>
  <c r="I500" i="6"/>
  <c r="I501" i="6"/>
  <c r="I503" i="6"/>
  <c r="I504" i="6"/>
  <c r="I505" i="6"/>
  <c r="I507" i="6"/>
  <c r="I509" i="6"/>
  <c r="I511" i="6"/>
  <c r="I514" i="6"/>
  <c r="I515" i="6"/>
  <c r="I516" i="6"/>
  <c r="I517" i="6"/>
  <c r="I518" i="6"/>
  <c r="I519" i="6"/>
  <c r="I520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9" i="6"/>
  <c r="I540" i="6"/>
  <c r="I541" i="6"/>
  <c r="I543" i="6"/>
  <c r="I544" i="6"/>
  <c r="I545" i="6"/>
  <c r="I546" i="6"/>
  <c r="I547" i="6"/>
  <c r="I548" i="6"/>
  <c r="I549" i="6"/>
  <c r="I550" i="6"/>
  <c r="I552" i="6"/>
  <c r="I554" i="6"/>
  <c r="I556" i="6"/>
  <c r="I557" i="6"/>
  <c r="I559" i="6"/>
  <c r="I562" i="6"/>
  <c r="I563" i="6"/>
  <c r="I564" i="6"/>
  <c r="I565" i="6"/>
  <c r="I566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2" i="6"/>
  <c r="I583" i="6"/>
  <c r="I584" i="6"/>
  <c r="I585" i="6"/>
  <c r="I586" i="6"/>
  <c r="I587" i="6"/>
  <c r="I589" i="6"/>
  <c r="I590" i="6"/>
  <c r="I591" i="6"/>
  <c r="I592" i="6"/>
  <c r="I593" i="6"/>
  <c r="I594" i="6"/>
  <c r="I595" i="6"/>
  <c r="I596" i="6"/>
  <c r="I598" i="6"/>
  <c r="I599" i="6"/>
  <c r="I600" i="6"/>
  <c r="I601" i="6"/>
  <c r="I602" i="6"/>
  <c r="I603" i="6"/>
  <c r="I604" i="6"/>
  <c r="I605" i="6"/>
  <c r="I607" i="6"/>
  <c r="I608" i="6"/>
  <c r="I609" i="6"/>
  <c r="I611" i="6"/>
  <c r="I612" i="6"/>
  <c r="I613" i="6"/>
  <c r="I615" i="6"/>
  <c r="I616" i="6"/>
  <c r="I617" i="6"/>
  <c r="I619" i="6"/>
  <c r="I620" i="6"/>
  <c r="I621" i="6"/>
  <c r="I622" i="6"/>
  <c r="I623" i="6"/>
  <c r="I624" i="6"/>
  <c r="I625" i="6"/>
  <c r="I628" i="6"/>
  <c r="I629" i="6"/>
  <c r="I630" i="6"/>
  <c r="I631" i="6"/>
  <c r="I632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8" i="6"/>
  <c r="I649" i="6"/>
  <c r="I651" i="6"/>
  <c r="I652" i="6"/>
  <c r="I654" i="6"/>
  <c r="I657" i="6"/>
  <c r="I660" i="6"/>
  <c r="I661" i="6"/>
  <c r="I662" i="6"/>
  <c r="I663" i="6"/>
  <c r="I664" i="6"/>
  <c r="I665" i="6"/>
  <c r="I666" i="6"/>
  <c r="I667" i="6"/>
  <c r="I668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4" i="6"/>
  <c r="I695" i="6"/>
  <c r="H659" i="6"/>
  <c r="H471" i="6" l="1"/>
  <c r="I30" i="6"/>
  <c r="H567" i="6"/>
  <c r="H513" i="6"/>
  <c r="H502" i="6"/>
  <c r="H416" i="6"/>
  <c r="H388" i="6"/>
  <c r="H344" i="6"/>
  <c r="H307" i="6"/>
  <c r="I114" i="6"/>
  <c r="H87" i="6"/>
  <c r="H77" i="6" s="1"/>
  <c r="H12" i="6"/>
  <c r="G659" i="6" l="1"/>
  <c r="I659" i="6" s="1"/>
  <c r="I653" i="6"/>
  <c r="I633" i="6"/>
  <c r="I597" i="6"/>
  <c r="I588" i="6"/>
  <c r="I567" i="6"/>
  <c r="I558" i="6"/>
  <c r="I513" i="6"/>
  <c r="G502" i="6"/>
  <c r="I502" i="6" s="1"/>
  <c r="I474" i="6"/>
  <c r="I457" i="6"/>
  <c r="I472" i="6" l="1"/>
  <c r="G471" i="6"/>
  <c r="I418" i="6"/>
  <c r="G388" i="6"/>
  <c r="I388" i="6" s="1"/>
  <c r="G344" i="6"/>
  <c r="I344" i="6" s="1"/>
  <c r="G307" i="6"/>
  <c r="I307" i="6" s="1"/>
  <c r="I238" i="6"/>
  <c r="I209" i="6" l="1"/>
  <c r="I137" i="6"/>
  <c r="I110" i="6" l="1"/>
  <c r="G87" i="6"/>
  <c r="I78" i="6"/>
  <c r="I46" i="6"/>
  <c r="G12" i="6"/>
  <c r="I12" i="6" s="1"/>
  <c r="I87" i="6" l="1"/>
  <c r="G77" i="6"/>
  <c r="H656" i="6"/>
  <c r="G656" i="6"/>
  <c r="I647" i="6"/>
  <c r="H618" i="6"/>
  <c r="G618" i="6"/>
  <c r="H610" i="6"/>
  <c r="I610" i="6" s="1"/>
  <c r="H561" i="6"/>
  <c r="I561" i="6" s="1"/>
  <c r="H542" i="6"/>
  <c r="G542" i="6"/>
  <c r="H462" i="6"/>
  <c r="I462" i="6" s="1"/>
  <c r="H455" i="6"/>
  <c r="G455" i="6"/>
  <c r="H436" i="6"/>
  <c r="I436" i="6" s="1"/>
  <c r="H423" i="6"/>
  <c r="G423" i="6"/>
  <c r="H412" i="6"/>
  <c r="G412" i="6"/>
  <c r="H402" i="6"/>
  <c r="G402" i="6"/>
  <c r="H392" i="6"/>
  <c r="G392" i="6"/>
  <c r="H377" i="6"/>
  <c r="G377" i="6"/>
  <c r="H353" i="6"/>
  <c r="G353" i="6"/>
  <c r="H349" i="6"/>
  <c r="G349" i="6"/>
  <c r="H336" i="6"/>
  <c r="G336" i="6"/>
  <c r="H286" i="6"/>
  <c r="G286" i="6"/>
  <c r="I656" i="6" l="1"/>
  <c r="I286" i="6"/>
  <c r="I353" i="6"/>
  <c r="I392" i="6"/>
  <c r="I423" i="6"/>
  <c r="I542" i="6"/>
  <c r="I618" i="6"/>
  <c r="I365" i="6"/>
  <c r="I402" i="6"/>
  <c r="I336" i="6"/>
  <c r="I627" i="6"/>
  <c r="I349" i="6"/>
  <c r="I377" i="6"/>
  <c r="I412" i="6"/>
  <c r="I455" i="6"/>
  <c r="I606" i="6"/>
  <c r="G223" i="6"/>
  <c r="H187" i="6"/>
  <c r="G187" i="6"/>
  <c r="H176" i="6"/>
  <c r="G176" i="6"/>
  <c r="H173" i="6"/>
  <c r="G173" i="6"/>
  <c r="G155" i="6"/>
  <c r="I66" i="6"/>
  <c r="H61" i="6"/>
  <c r="G61" i="6"/>
  <c r="H59" i="6"/>
  <c r="G59" i="6"/>
  <c r="H57" i="6"/>
  <c r="G57" i="6"/>
  <c r="H52" i="6"/>
  <c r="G52" i="6"/>
  <c r="H38" i="6"/>
  <c r="G38" i="6"/>
  <c r="H24" i="6"/>
  <c r="G24" i="6"/>
  <c r="H16" i="6"/>
  <c r="G16" i="6"/>
  <c r="I24" i="6" l="1"/>
  <c r="I57" i="6"/>
  <c r="I176" i="6"/>
  <c r="I173" i="6"/>
  <c r="I190" i="6"/>
  <c r="I187" i="6"/>
  <c r="I16" i="6"/>
  <c r="I52" i="6"/>
  <c r="I61" i="6"/>
  <c r="I147" i="6"/>
  <c r="I38" i="6"/>
  <c r="I59" i="6"/>
  <c r="I99" i="6"/>
  <c r="G172" i="6"/>
  <c r="G175" i="6"/>
  <c r="H172" i="6"/>
  <c r="H8" i="6"/>
  <c r="G8" i="6"/>
  <c r="I172" i="6" l="1"/>
  <c r="I8" i="6"/>
  <c r="H669" i="6"/>
  <c r="G669" i="6"/>
  <c r="H693" i="6"/>
  <c r="G693" i="6"/>
  <c r="H655" i="6"/>
  <c r="G655" i="6"/>
  <c r="H650" i="6"/>
  <c r="G650" i="6"/>
  <c r="H614" i="6"/>
  <c r="G614" i="6"/>
  <c r="H581" i="6"/>
  <c r="G581" i="6"/>
  <c r="H555" i="6"/>
  <c r="G555" i="6"/>
  <c r="H553" i="6"/>
  <c r="G553" i="6"/>
  <c r="H551" i="6"/>
  <c r="G551" i="6"/>
  <c r="H538" i="6"/>
  <c r="G538" i="6"/>
  <c r="H521" i="6"/>
  <c r="I521" i="6" s="1"/>
  <c r="H510" i="6"/>
  <c r="G510" i="6"/>
  <c r="H506" i="6"/>
  <c r="I506" i="6" s="1"/>
  <c r="H496" i="6"/>
  <c r="G496" i="6"/>
  <c r="H493" i="6"/>
  <c r="G493" i="6"/>
  <c r="H453" i="6"/>
  <c r="G453" i="6"/>
  <c r="H434" i="6"/>
  <c r="G434" i="6"/>
  <c r="H431" i="6"/>
  <c r="G431" i="6"/>
  <c r="H429" i="6"/>
  <c r="G429" i="6"/>
  <c r="H427" i="6"/>
  <c r="G427" i="6"/>
  <c r="G416" i="6"/>
  <c r="I416" i="6" s="1"/>
  <c r="H410" i="6"/>
  <c r="G410" i="6"/>
  <c r="H397" i="6"/>
  <c r="G397" i="6"/>
  <c r="H347" i="6"/>
  <c r="G347" i="6"/>
  <c r="H334" i="6"/>
  <c r="G334" i="6"/>
  <c r="H235" i="6"/>
  <c r="H234" i="6" s="1"/>
  <c r="G235" i="6"/>
  <c r="H231" i="6"/>
  <c r="H230" i="6" s="1"/>
  <c r="G231" i="6"/>
  <c r="H223" i="6"/>
  <c r="I223" i="6" s="1"/>
  <c r="H168" i="6"/>
  <c r="H167" i="6" s="1"/>
  <c r="G168" i="6"/>
  <c r="H155" i="6"/>
  <c r="I155" i="6" s="1"/>
  <c r="H106" i="6"/>
  <c r="G106" i="6"/>
  <c r="H98" i="6"/>
  <c r="G98" i="6"/>
  <c r="H65" i="6"/>
  <c r="G65" i="6"/>
  <c r="H35" i="6"/>
  <c r="G35" i="6"/>
  <c r="H28" i="6"/>
  <c r="G28" i="6"/>
  <c r="H23" i="6"/>
  <c r="H10" i="6"/>
  <c r="H7" i="6" s="1"/>
  <c r="G10" i="6"/>
  <c r="G7" i="6" s="1"/>
  <c r="I65" i="6" l="1"/>
  <c r="I427" i="6"/>
  <c r="I434" i="6"/>
  <c r="I510" i="6"/>
  <c r="I98" i="6"/>
  <c r="I334" i="6"/>
  <c r="I410" i="6"/>
  <c r="I538" i="6"/>
  <c r="I555" i="6"/>
  <c r="I669" i="6"/>
  <c r="I28" i="6"/>
  <c r="I168" i="6"/>
  <c r="I429" i="6"/>
  <c r="I453" i="6"/>
  <c r="I35" i="6"/>
  <c r="I431" i="6"/>
  <c r="I508" i="6"/>
  <c r="G626" i="6"/>
  <c r="I650" i="6"/>
  <c r="I10" i="6"/>
  <c r="I7" i="6" s="1"/>
  <c r="G105" i="6"/>
  <c r="I106" i="6"/>
  <c r="I231" i="6"/>
  <c r="I347" i="6"/>
  <c r="I493" i="6"/>
  <c r="I551" i="6"/>
  <c r="I581" i="6"/>
  <c r="I655" i="6"/>
  <c r="I235" i="6"/>
  <c r="I397" i="6"/>
  <c r="I496" i="6"/>
  <c r="I553" i="6"/>
  <c r="I614" i="6"/>
  <c r="I693" i="6"/>
  <c r="H105" i="6"/>
  <c r="H237" i="6"/>
  <c r="G237" i="6"/>
  <c r="H415" i="6"/>
  <c r="I77" i="6"/>
  <c r="G234" i="6"/>
  <c r="I234" i="6" s="1"/>
  <c r="I471" i="6"/>
  <c r="H175" i="6"/>
  <c r="I175" i="6" s="1"/>
  <c r="G512" i="6"/>
  <c r="G230" i="6"/>
  <c r="I230" i="6" s="1"/>
  <c r="G492" i="6"/>
  <c r="G560" i="6"/>
  <c r="G415" i="6"/>
  <c r="H492" i="6"/>
  <c r="H512" i="6"/>
  <c r="G27" i="6"/>
  <c r="H27" i="6"/>
  <c r="G23" i="6"/>
  <c r="I23" i="6" s="1"/>
  <c r="H658" i="6"/>
  <c r="G658" i="6"/>
  <c r="H560" i="6"/>
  <c r="H396" i="6"/>
  <c r="G396" i="6"/>
  <c r="G167" i="6"/>
  <c r="I167" i="6" s="1"/>
  <c r="I396" i="6" l="1"/>
  <c r="I626" i="6"/>
  <c r="I415" i="6"/>
  <c r="I237" i="6"/>
  <c r="I560" i="6"/>
  <c r="I512" i="6"/>
  <c r="I492" i="6"/>
  <c r="I105" i="6"/>
  <c r="I658" i="6"/>
  <c r="I27" i="6"/>
  <c r="G696" i="6"/>
  <c r="H696" i="6"/>
  <c r="I696" i="6" l="1"/>
</calcChain>
</file>

<file path=xl/sharedStrings.xml><?xml version="1.0" encoding="utf-8"?>
<sst xmlns="http://schemas.openxmlformats.org/spreadsheetml/2006/main" count="3109" uniqueCount="388">
  <si>
    <t>7</t>
  </si>
  <si>
    <t/>
  </si>
  <si>
    <t>9</t>
  </si>
  <si>
    <t>Wykonanie</t>
  </si>
  <si>
    <t>Dział</t>
  </si>
  <si>
    <t>Rozdział</t>
  </si>
  <si>
    <t>Grupa</t>
  </si>
  <si>
    <t>Paragraf</t>
  </si>
  <si>
    <t>P4</t>
  </si>
  <si>
    <t>Opis</t>
  </si>
  <si>
    <t>Plan</t>
  </si>
  <si>
    <t>010</t>
  </si>
  <si>
    <t>Rolnictwo i łowiectwo</t>
  </si>
  <si>
    <t>0</t>
  </si>
  <si>
    <t>01095</t>
  </si>
  <si>
    <t>Pozostała działalność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</si>
  <si>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</si>
  <si>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</si>
  <si>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</si>
  <si>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</si>
  <si>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</si>
  <si>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</si>
  <si>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</si>
  <si>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</si>
  <si>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271</t>
  </si>
  <si>
    <t>60014</t>
  </si>
  <si>
    <t>Drogi publiczne powiatowe</t>
  </si>
  <si>
    <t>232</t>
  </si>
  <si>
    <t>60016</t>
  </si>
  <si>
    <t>Drogi publiczne gminne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</si>
  <si>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</si>
  <si>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</si>
  <si>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</si>
  <si>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</si>
  <si>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</si>
  <si>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</si>
  <si>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</si>
  <si>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</si>
  <si>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</si>
  <si>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</si>
  <si>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</si>
  <si>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</si>
  <si>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236</t>
  </si>
  <si>
    <t>75023</t>
  </si>
  <si>
    <t>Urzędy gmin (miast i miast na prawach powiatu)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</si>
  <si>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</si>
  <si>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</si>
  <si>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</si>
  <si>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</si>
  <si>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</si>
  <si>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</si>
  <si>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</si>
  <si>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</si>
  <si>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</si>
  <si>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</si>
  <si>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</si>
  <si>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75416</t>
  </si>
  <si>
    <t>Straż gminna (miejska)</t>
  </si>
  <si>
    <t>758</t>
  </si>
  <si>
    <t>Różne rozliczenia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</si>
  <si>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</si>
  <si>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</si>
  <si>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</si>
  <si>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</si>
  <si>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</si>
  <si>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</si>
  <si>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231</t>
  </si>
  <si>
    <t>80104</t>
  </si>
  <si>
    <t>Przedszkola</t>
  </si>
  <si>
    <t>80106</t>
  </si>
  <si>
    <t>Inne formy wychowania przedszkolnego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</si>
  <si>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</si>
  <si>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</si>
  <si>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852</t>
  </si>
  <si>
    <t>Pomoc społeczna</t>
  </si>
  <si>
    <t>85202</t>
  </si>
  <si>
    <t>Domy pomocy społecznej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</si>
  <si>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</si>
  <si>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</si>
  <si>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</si>
  <si>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</si>
  <si>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</si>
  <si>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</si>
  <si>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</si>
  <si>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</si>
  <si>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</si>
  <si>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</si>
  <si>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</si>
  <si>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</si>
  <si>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</si>
  <si>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</si>
  <si>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</si>
  <si>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</si>
  <si>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</si>
  <si>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</si>
  <si>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</si>
  <si>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</si>
  <si>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</si>
  <si>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</si>
  <si>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</si>
  <si>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</si>
  <si>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</si>
  <si>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</si>
  <si>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</si>
  <si>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</si>
  <si>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</si>
  <si>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</si>
  <si>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</si>
  <si>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</si>
  <si>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</si>
  <si>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 oraz za osoby pobierające zasiłki dla opiekunów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</si>
  <si>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</si>
  <si>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</si>
  <si>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</si>
  <si>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</si>
  <si>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</si>
  <si>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</si>
  <si>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90004</t>
  </si>
  <si>
    <t>Utrzymanie zieleni w miastach i gminach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</si>
  <si>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</si>
  <si>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</si>
  <si>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</si>
  <si>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</si>
  <si>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</si>
  <si>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</si>
  <si>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</si>
  <si>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</si>
  <si>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</si>
  <si>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92605</t>
  </si>
  <si>
    <t>Zadania w zakresie kultury fizycznej</t>
  </si>
  <si>
    <t>Razem</t>
  </si>
  <si>
    <t>427</t>
  </si>
  <si>
    <t>Zakup usług remontowych</t>
  </si>
  <si>
    <t>605</t>
  </si>
  <si>
    <t>Wydatki inwestycyjne jednostek budżetowych</t>
  </si>
  <si>
    <t>01030</t>
  </si>
  <si>
    <t>Izby rolnicze</t>
  </si>
  <si>
    <t>285</t>
  </si>
  <si>
    <t>Wpłaty gmin na rzecz izb rolniczych w wysokości 2% uzyskanych wpływów z podatku rolnego</t>
  </si>
  <si>
    <t>411</t>
  </si>
  <si>
    <t>Składki na ubezpieczenia społeczne</t>
  </si>
  <si>
    <t>412</t>
  </si>
  <si>
    <t>417</t>
  </si>
  <si>
    <t>Wynagrodzenia bezosobowe</t>
  </si>
  <si>
    <t>443</t>
  </si>
  <si>
    <t>Różne opłaty i składki</t>
  </si>
  <si>
    <t>430</t>
  </si>
  <si>
    <t>Zakup usług pozostałych</t>
  </si>
  <si>
    <t>Dotacje celowe przekazane gminie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</si>
  <si>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</si>
  <si>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60013</t>
  </si>
  <si>
    <t>Drogi publiczne wojewódzkie</t>
  </si>
  <si>
    <t>452</t>
  </si>
  <si>
    <t>Opłaty na rzecz budżetów jednostek samorządu terytorialnego</t>
  </si>
  <si>
    <t>Dotacja celowa na pomoc finansową udzielaną między jednostkami samorządu terytorialnego na dofinansowanie własnych zadań inwestycyjnych i zakupów inwestycyjnych</t>
  </si>
  <si>
    <t>421</t>
  </si>
  <si>
    <t>Zakup materiałów i wyposażenia</t>
  </si>
  <si>
    <t>439</t>
  </si>
  <si>
    <t>Zakup usług obejmujących wykonanie ekspertyz, analiz i opinii</t>
  </si>
  <si>
    <t>426</t>
  </si>
  <si>
    <t>Zakup energii</t>
  </si>
  <si>
    <t>438</t>
  </si>
  <si>
    <t>Zakup usług obejmujacych tłumaczenia</t>
  </si>
  <si>
    <t>453</t>
  </si>
  <si>
    <t>Podatek od towarów i usług (VAT).</t>
  </si>
  <si>
    <t>461</t>
  </si>
  <si>
    <t>Koszty postępowania sądowego i prokuratorskiego</t>
  </si>
  <si>
    <t>606</t>
  </si>
  <si>
    <t>Wydatki na zakupy inwestycyjne jednostek budżetowych</t>
  </si>
  <si>
    <t>Działalność usługowa</t>
  </si>
  <si>
    <t>71004</t>
  </si>
  <si>
    <t>Plany zagospodarowania przestrzennego</t>
  </si>
  <si>
    <t>401</t>
  </si>
  <si>
    <t>Wynagrodzenia osobowe pracowników</t>
  </si>
  <si>
    <t>75022</t>
  </si>
  <si>
    <t>Rady gmin (miast i miast na prawach powiatu)</t>
  </si>
  <si>
    <t>303</t>
  </si>
  <si>
    <t xml:space="preserve">Różne wydatki na rzecz osób fizycznych </t>
  </si>
  <si>
    <t>302</t>
  </si>
  <si>
    <t>Wydatki osobowe niezaliczone do wynagrodzeń</t>
  </si>
  <si>
    <t>404</t>
  </si>
  <si>
    <t>Dodatkowe wynagrodzenie roczne</t>
  </si>
  <si>
    <t>414</t>
  </si>
  <si>
    <t>Wpłaty na Państwowy Fundusz Rehabilitacji Osób Niepełnosprawnych</t>
  </si>
  <si>
    <t>422</t>
  </si>
  <si>
    <t>Zakup środków żywności</t>
  </si>
  <si>
    <t>428</t>
  </si>
  <si>
    <t>Zakup usług zdrowotnych</t>
  </si>
  <si>
    <t>436</t>
  </si>
  <si>
    <t>Opłaty z tytułu zakupu usług telekomunikacyjnych</t>
  </si>
  <si>
    <t>440</t>
  </si>
  <si>
    <t>Opłaty za administrowanie i czynsze za budynki, lokale i pomieszczenia garażowe</t>
  </si>
  <si>
    <t>441</t>
  </si>
  <si>
    <t>Podróże służbowe krajowe</t>
  </si>
  <si>
    <t>444</t>
  </si>
  <si>
    <t>Odpisy na zakładowy fundusz świadczeń socjalnych</t>
  </si>
  <si>
    <t>470</t>
  </si>
  <si>
    <t xml:space="preserve">Szkolenia pracowników niebędących członkami korpusu służby cywilnej </t>
  </si>
  <si>
    <t>304</t>
  </si>
  <si>
    <t>Nagrody o charakterze szczególnym niezaliczone do wynagrodzeń</t>
  </si>
  <si>
    <t>424</t>
  </si>
  <si>
    <t>Zakup środków dydaktycznych i książek</t>
  </si>
  <si>
    <t>448</t>
  </si>
  <si>
    <t>Podatek od nieruchomości</t>
  </si>
  <si>
    <t>450</t>
  </si>
  <si>
    <t>Pozostałe podatki na rzecz budżetów jednostek samorządu terytorialnego</t>
  </si>
  <si>
    <t>282</t>
  </si>
  <si>
    <t>Dotacja celowa z budżetu na finansowanie lub dofinansowanie zadań zleconych do realizacji stowarzyszeniom</t>
  </si>
  <si>
    <t>623</t>
  </si>
  <si>
    <t>Dotacje celowe z budżetu na finansowanie lub dofinansowanie kosztów realizacji inwestycji i zakupów inwestycyjnych jednostek nie zaliczanych do sektora finansów publicznych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</si>
  <si>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</si>
  <si>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</si>
  <si>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</si>
  <si>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</si>
  <si>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</si>
  <si>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</si>
  <si>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</si>
  <si>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809</t>
  </si>
  <si>
    <t>Koszty emisji samorządowych papierów wartościowych oraz inne opłaty i prowizje</t>
  </si>
  <si>
    <t>811</t>
  </si>
  <si>
    <t>Odsetki od samorządowych papierów wartościowych lub zaciągniętych przez jednostkę samorządu terytorialnego kredytów i pożyczek</t>
  </si>
  <si>
    <t>75818</t>
  </si>
  <si>
    <t>Rezerwy ogólne i celowe</t>
  </si>
  <si>
    <t>481</t>
  </si>
  <si>
    <t>Rezerwy</t>
  </si>
  <si>
    <t>254</t>
  </si>
  <si>
    <t>Dotacja podmiotowa z budżetu dla niepublicznej jednostki systemu oświaty</t>
  </si>
  <si>
    <t>433</t>
  </si>
  <si>
    <t>Zakup usług przez jednostki samorządu terytorialnego od innych jednostek samorządu terytorialnego</t>
  </si>
  <si>
    <t>259</t>
  </si>
  <si>
    <t>Dotacja podmiotowa z budżetu dla publicznej jednostki systemu oświaty prowadzonej przez osobę prawną inną niż jednostka samorządu terytorialnego lub przez osobę fizyczną</t>
  </si>
  <si>
    <t>80113</t>
  </si>
  <si>
    <t>Dowożenie uczniów do szkół</t>
  </si>
  <si>
    <t>80132</t>
  </si>
  <si>
    <t>Szkoły artystyczne</t>
  </si>
  <si>
    <t>80146</t>
  </si>
  <si>
    <t>Dokształcanie i doskonalenie nauczycieli</t>
  </si>
  <si>
    <t>80148</t>
  </si>
  <si>
    <t>Stołówki szkolne i przedszkolne</t>
  </si>
  <si>
    <t>80150</t>
  </si>
  <si>
    <t>Realizacja zadań wymagających stosowania specjalnej organizacji nauki i metod pracy dla dzieci i młodzieży w szkołach podstawowych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</si>
  <si>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</si>
  <si>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</si>
  <si>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</si>
  <si>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</si>
  <si>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</si>
  <si>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</si>
  <si>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</si>
  <si>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</si>
  <si>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</si>
  <si>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</si>
  <si>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85205</t>
  </si>
  <si>
    <t>Zadania w zakresie przeciwdziałania przemocy w rodzinie</t>
  </si>
  <si>
    <t>413</t>
  </si>
  <si>
    <t>Składki na ubezpieczenie zdrowotne</t>
  </si>
  <si>
    <t>311</t>
  </si>
  <si>
    <t>Świadczenia społeczne</t>
  </si>
  <si>
    <t>Świetlice szkolne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</si>
  <si>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</si>
  <si>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</si>
  <si>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</si>
  <si>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</si>
  <si>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324</t>
  </si>
  <si>
    <t>Stypendia dla uczniów</t>
  </si>
  <si>
    <t>85446</t>
  </si>
  <si>
    <t>85495</t>
  </si>
  <si>
    <t>85508</t>
  </si>
  <si>
    <t>Rodziny zastępcze</t>
  </si>
  <si>
    <t>90003</t>
  </si>
  <si>
    <t>Oczyszczanie miast i wsi</t>
  </si>
  <si>
    <t>90005</t>
  </si>
  <si>
    <t>Ochrona powietrza atmosferycznego i klimatu</t>
  </si>
  <si>
    <t>90013</t>
  </si>
  <si>
    <t>Schroniska dla zwierząt</t>
  </si>
  <si>
    <t>290</t>
  </si>
  <si>
    <t>Wpłaty gmin i powiatów na rzecz innych jednostek samorządu terytorialnego oraz związków gmin, związków powiatowo-gminnych, związków powiatów, związków metropolitalnych na dofinansowanie zadań bieżących</t>
  </si>
  <si>
    <t>90015</t>
  </si>
  <si>
    <t>Oświetlenie ulic, placów i dróg</t>
  </si>
  <si>
    <t>90026</t>
  </si>
  <si>
    <t>Pozostałe działania związane z gospodarką odpadami</t>
  </si>
  <si>
    <t>92105</t>
  </si>
  <si>
    <t>Pozostałe zadania w zakresie kultury</t>
  </si>
  <si>
    <t>248</t>
  </si>
  <si>
    <t>Dotacja podmiotowa z budżetu dla samorządowej instytucji kultury</t>
  </si>
  <si>
    <t>92110</t>
  </si>
  <si>
    <t>Galerie i biura wystaw artystycznych</t>
  </si>
  <si>
    <t>92116</t>
  </si>
  <si>
    <t>Biblioteki</t>
  </si>
  <si>
    <t>92120</t>
  </si>
  <si>
    <t>Ochrona zabytków i opieka nad zabytkami</t>
  </si>
  <si>
    <t>925</t>
  </si>
  <si>
    <t>Ogrody botaniczne i zoologiczne oraz naturalne obszary i obiekty chronionej przyrody</t>
  </si>
  <si>
    <t>92504</t>
  </si>
  <si>
    <t>Ogrody botaniczne i zoologiczne</t>
  </si>
  <si>
    <t>409</t>
  </si>
  <si>
    <t>Honoraria</t>
  </si>
  <si>
    <t>92695</t>
  </si>
  <si>
    <t xml:space="preserve">Składki na Fundusz Pracy oraz Fundusz Solidarnościowy </t>
  </si>
  <si>
    <t>Dotacja celowa przekazane gminie na zadania bieżące realizowane na podstawie porozumień (umów) między jednostkami samorządu terytorialnego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</si>
  <si>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</si>
  <si>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Dotacja celowa przekazane dla powiatu na zadania bieżące realizowane na podstawie porozumień (umów) między jednostkami samorządu terytorialnego</t>
  </si>
  <si>
    <t>Krajowe pasażerskie przewozy kolejowe</t>
  </si>
  <si>
    <t>Wpłaty na PPK finansowane przez podmiot zatrudniający</t>
  </si>
  <si>
    <t>Nagrody konkursowe</t>
  </si>
  <si>
    <t>471</t>
  </si>
  <si>
    <t>Zwrot niewykorzystanych dotacji oraz płatności</t>
  </si>
  <si>
    <t>Pomoc materialna dla uczniów o charakterze motywacyjnym</t>
  </si>
  <si>
    <t>System opieki nad dziećmi w wieku do lat 3</t>
  </si>
  <si>
    <t>Dotacja celowa przekazana gminie na zadania bieżące realizowane na podstawie porozumień (umów) między jednostkami samorządu terytorialnego</t>
  </si>
  <si>
    <t>Dotacja celowa z budżetu na finansowanie lub
dofinansowanie zadań zleconych do realizacji pozostałym jednostkom nie zaliczanym do sektora finansów publicznych</t>
  </si>
  <si>
    <t>§</t>
  </si>
  <si>
    <t>01008</t>
  </si>
  <si>
    <t xml:space="preserve">Melioracje wodne </t>
  </si>
  <si>
    <t>01043</t>
  </si>
  <si>
    <t>Infrastruktura wodociągowa wsi</t>
  </si>
  <si>
    <t xml:space="preserve"> 	Wpłaty na PPK finansowane przez podmiot zatrudniający</t>
  </si>
  <si>
    <t>295</t>
  </si>
  <si>
    <t>456</t>
  </si>
  <si>
    <t>Odsetki od dotacji oraz płatności: wykorzystanych niezgodnie z przeznaczeniem lub wykorzystanych z naruszeniem procedur, o których mowa w art. 184 ustawy, pobranych nienależnie lub w nadmiernej wysokości</t>
  </si>
  <si>
    <t>60017</t>
  </si>
  <si>
    <t>Drogi wewnętrzne</t>
  </si>
  <si>
    <t>60019</t>
  </si>
  <si>
    <t>Płatne parkowanie</t>
  </si>
  <si>
    <t>60020</t>
  </si>
  <si>
    <t xml:space="preserve">Funkcjonowanie przystanków komunikacyjnych </t>
  </si>
  <si>
    <t>60021</t>
  </si>
  <si>
    <t>Funkcjonowanie dworców i węzłów przesiadkowych</t>
  </si>
  <si>
    <t xml:space="preserve"> 	Zakup usług obejmujących tłumaczenia</t>
  </si>
  <si>
    <t>70007</t>
  </si>
  <si>
    <t>Gospodarowanie mieszkaniowym zasobem gminy</t>
  </si>
  <si>
    <t>468</t>
  </si>
  <si>
    <t>Odsetki od nieterminowych wpłat podatku od towarów i usług (VAT)</t>
  </si>
  <si>
    <t>752</t>
  </si>
  <si>
    <t>Obrona narodowa</t>
  </si>
  <si>
    <t>75212</t>
  </si>
  <si>
    <t>Pozostałe wydatki obronne</t>
  </si>
  <si>
    <t>307</t>
  </si>
  <si>
    <t>Wydatki osobowe niezaliczone do uposażeń wypłacane żołnierzom i funkcjonariuszom</t>
  </si>
  <si>
    <t>75414</t>
  </si>
  <si>
    <t>Obrona cywilna</t>
  </si>
  <si>
    <t>1</t>
  </si>
  <si>
    <t>2</t>
  </si>
  <si>
    <t>479</t>
  </si>
  <si>
    <t>Wynagrodzenia osobowe nauczycieli</t>
  </si>
  <si>
    <t>480</t>
  </si>
  <si>
    <t>Dodatkowe wynagrodzenie roczne nauczycieli</t>
  </si>
  <si>
    <t>80107</t>
  </si>
  <si>
    <t>85203</t>
  </si>
  <si>
    <t>Ośrodki wsparcia</t>
  </si>
  <si>
    <t>85231</t>
  </si>
  <si>
    <t>Pomoc dla cudzoziemców</t>
  </si>
  <si>
    <t>419</t>
  </si>
  <si>
    <t>283</t>
  </si>
  <si>
    <t>85334</t>
  </si>
  <si>
    <t>Pomoc dla repatriantów</t>
  </si>
  <si>
    <t>85595</t>
  </si>
  <si>
    <t>457</t>
  </si>
  <si>
    <t>Odsetki od nieterminowych wpłat z tytułu pozostałych podatków i opłat</t>
  </si>
  <si>
    <t>Załącznik nr 2</t>
  </si>
  <si>
    <t xml:space="preserve">do sprawozdania z wykonania </t>
  </si>
  <si>
    <t>Realizacja planu wydatków budżetu Gminy Mosina za 2022 r.</t>
  </si>
  <si>
    <t>435</t>
  </si>
  <si>
    <t>Zakup towarów (w szczególności materiałów, leków, żywności) w związku z pomocą obywatelom Ukrainy</t>
  </si>
  <si>
    <t>437</t>
  </si>
  <si>
    <t>Zakup usług związanych z pomocą obywatelom Ukrainy</t>
  </si>
  <si>
    <t>Odsetki od nieterinowych wpłat z tytułu pozostałych podatków i opłat</t>
  </si>
  <si>
    <t>75053</t>
  </si>
  <si>
    <t>Wybory do rad gmin, rad powiatów i sejmików województw, wybory wójtów, burmistrzów i prezydentów miast oraz referenda gminne, powiatowe i wojewódzkie</t>
  </si>
  <si>
    <t>474</t>
  </si>
  <si>
    <t>Wynagrodzenia i uposaźenia wypłacane w związku z pomocą obywatelom Ukrainy</t>
  </si>
  <si>
    <t>485</t>
  </si>
  <si>
    <t>Składki i inne pochodne od wynagrodzeń pracowników wypłacanych w związku z pomocą obywatelom Ukrainy</t>
  </si>
  <si>
    <t>475</t>
  </si>
  <si>
    <t>Wynagrodzenia nauczycieli wypłacane w związku z pomocą obywateom Ukrainy</t>
  </si>
  <si>
    <t>486</t>
  </si>
  <si>
    <t>Pozostałe wydatki bieżące na zadania związane z pomocą obywatelom Ukrainy</t>
  </si>
  <si>
    <t>80153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</si>
  <si>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</si>
  <si>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</si>
  <si>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>328</t>
  </si>
  <si>
    <t>Świadczenia związane z udzielaniem pomocy obywatelom Ukrainy</t>
  </si>
  <si>
    <t>329</t>
  </si>
  <si>
    <t>Świadczenia społeczne wypłacane obywatelom Ukrainy przebywającymna terytorium RP</t>
  </si>
  <si>
    <t>326</t>
  </si>
  <si>
    <t>Inne formy pomocy dla uczniów</t>
  </si>
  <si>
    <t>272</t>
  </si>
  <si>
    <t>Dotacja celowa z budżetu na finansowanie lub dofinansowanie prac remontowych i konserwatorskich obiektów zabytkowych przekazane jednostkom niezaliczanym do sektora finansów publicznych</t>
  </si>
  <si>
    <t xml:space="preserve">                                                                       budżetu na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</si>
</sst>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vertical="center" wrapText="1"/>
    </xf>
    <xf numFmtId="2" fontId="0" fillId="0" borderId="0" xfId="0" applyNumberFormat="1"/>
    <xf numFmtId="4" fontId="0" fillId="0" borderId="0" xfId="0" applyNumberFormat="1"/>
    <xf numFmtId="4" fontId="2" fillId="5" borderId="1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0" fontId="2" fillId="4" borderId="8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vertical="center" wrapText="1"/>
    </xf>
    <xf numFmtId="4" fontId="2" fillId="6" borderId="10" xfId="0" applyNumberFormat="1" applyFont="1" applyFill="1" applyBorder="1" applyAlignment="1">
      <alignment horizontal="right" vertical="center" wrapText="1"/>
    </xf>
    <xf numFmtId="10" fontId="2" fillId="4" borderId="1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vertical="center" wrapText="1"/>
    </xf>
    <xf numFmtId="4" fontId="2" fillId="5" borderId="7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/>
    <xf numFmtId="4" fontId="8" fillId="0" borderId="0" xfId="0" applyNumberFormat="1" applyFont="1"/>
    <xf numFmtId="4" fontId="2" fillId="4" borderId="10" xfId="0" applyNumberFormat="1" applyFont="1" applyFill="1" applyBorder="1" applyAlignment="1">
      <alignment horizontal="right" vertical="center" wrapText="1"/>
    </xf>
    <xf numFmtId="0" fontId="7" fillId="3" borderId="0" xfId="1" applyFont="1" applyFill="1" applyAlignment="1">
      <alignment horizontal="center" vertical="top" wrapText="1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6"/>
  <sheetViews>
    <sheetView tabSelected="1" zoomScale="90" zoomScaleNormal="90" workbookViewId="0">
      <pane xSplit="1" ySplit="6" topLeftCell="B682" activePane="bottomRight" state="frozen"/>
      <selection pane="topRight" activeCell="B1" sqref="B1"/>
      <selection pane="bottomLeft" activeCell="A2" sqref="A2"/>
      <selection pane="bottomRight" activeCell="F703" sqref="F703"/>
    </sheetView>
  </sheetViews>
  <sheetFormatPr defaultRowHeight="15" x14ac:dyDescent="0.25"/>
  <cols>
    <col min="1" max="1" width="6" customWidth="1"/>
    <col min="2" max="2" width="8.140625" customWidth="1"/>
    <col min="3" max="3" width="0.28515625" hidden="1" customWidth="1"/>
    <col min="4" max="4" width="7.42578125" customWidth="1"/>
    <col min="5" max="5" width="3.85546875" customWidth="1"/>
    <col min="6" max="6" width="57.140625" customWidth="1"/>
    <col min="7" max="7" width="18.140625" customWidth="1"/>
    <col min="8" max="8" width="13.140625" customWidth="1"/>
    <col min="9" max="9" width="9.5703125" customWidth="1"/>
    <col min="11" max="11" width="9.42578125" bestFit="1" customWidth="1"/>
  </cols>
  <sheetData>
    <row r="1" spans="1:10" ht="15" customHeight="1" x14ac:dyDescent="0.25">
      <c r="A1" s="54" t="s">
        <v>358</v>
      </c>
      <c r="B1" s="55"/>
      <c r="C1" s="55"/>
      <c r="D1" s="55"/>
      <c r="E1" s="55"/>
      <c r="F1" s="55"/>
      <c r="G1" s="55"/>
      <c r="H1" s="55"/>
      <c r="I1" s="55"/>
      <c r="J1" s="46"/>
    </row>
    <row r="2" spans="1:10" ht="15" customHeight="1" x14ac:dyDescent="0.25">
      <c r="A2" s="54" t="s">
        <v>359</v>
      </c>
      <c r="B2" s="55"/>
      <c r="C2" s="55"/>
      <c r="D2" s="55"/>
      <c r="E2" s="55"/>
      <c r="F2" s="55"/>
      <c r="G2" s="55"/>
      <c r="H2" s="55"/>
      <c r="I2" s="55"/>
      <c r="J2" s="46"/>
    </row>
    <row r="3" spans="1:10" ht="15" customHeight="1" x14ac:dyDescent="0.25">
      <c r="A3" s="47"/>
      <c r="B3" s="48"/>
      <c r="C3" s="48"/>
      <c r="D3" s="48"/>
      <c r="E3" s="48"/>
      <c r="F3" s="48"/>
      <c r="G3" s="56" t="s">
        <v>387</v>
      </c>
      <c r="H3" s="56"/>
      <c r="I3" s="56"/>
      <c r="J3" s="46"/>
    </row>
    <row r="4" spans="1:10" ht="15.75" customHeight="1" x14ac:dyDescent="0.25">
      <c r="A4" s="53" t="s">
        <v>360</v>
      </c>
      <c r="B4" s="53"/>
      <c r="C4" s="53"/>
      <c r="D4" s="53"/>
      <c r="E4" s="53"/>
      <c r="F4" s="53"/>
      <c r="G4" s="53"/>
      <c r="H4" s="53"/>
      <c r="I4" s="53"/>
    </row>
    <row r="5" spans="1:10" ht="24" customHeight="1" thickBot="1" x14ac:dyDescent="0.3"/>
    <row r="6" spans="1:10" ht="31.5" customHeight="1" x14ac:dyDescent="0.2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3</v>
      </c>
      <c r="I6" s="14" t="s">
        <v>310</v>
      </c>
    </row>
    <row r="7" spans="1:10" ht="27" customHeight="1" x14ac:dyDescent="0.25">
      <c r="A7" s="24" t="s">
        <v>11</v>
      </c>
      <c r="B7" s="25"/>
      <c r="C7" s="25"/>
      <c r="D7" s="25"/>
      <c r="E7" s="26"/>
      <c r="F7" s="16" t="s">
        <v>12</v>
      </c>
      <c r="G7" s="17">
        <f>G8+G10+G12+G16</f>
        <v>700588.46</v>
      </c>
      <c r="H7" s="17">
        <f t="shared" ref="H7:I7" si="0">H8+H10+H12+H16</f>
        <v>611607.59</v>
      </c>
      <c r="I7" s="52">
        <f t="shared" si="0"/>
        <v>3.5862645545875527</v>
      </c>
    </row>
    <row r="8" spans="1:10" ht="27" customHeight="1" x14ac:dyDescent="0.25">
      <c r="A8" s="27"/>
      <c r="B8" s="19" t="s">
        <v>311</v>
      </c>
      <c r="C8" s="28"/>
      <c r="D8" s="28"/>
      <c r="E8" s="29"/>
      <c r="F8" s="10" t="s">
        <v>312</v>
      </c>
      <c r="G8" s="10">
        <f>G9</f>
        <v>1018.02</v>
      </c>
      <c r="H8" s="10">
        <f>H9</f>
        <v>1018.02</v>
      </c>
      <c r="I8" s="18">
        <f t="shared" ref="I8:I63" si="1">IF($G8=0,0,$H8/$G8)</f>
        <v>1</v>
      </c>
    </row>
    <row r="9" spans="1:10" ht="27" customHeight="1" x14ac:dyDescent="0.25">
      <c r="A9" s="30"/>
      <c r="B9" s="31"/>
      <c r="C9" s="31"/>
      <c r="D9" s="32" t="s">
        <v>146</v>
      </c>
      <c r="E9" s="33">
        <v>0</v>
      </c>
      <c r="F9" s="1" t="s">
        <v>147</v>
      </c>
      <c r="G9" s="3">
        <v>1018.02</v>
      </c>
      <c r="H9" s="3">
        <v>1018.02</v>
      </c>
      <c r="I9" s="18">
        <f t="shared" si="1"/>
        <v>1</v>
      </c>
    </row>
    <row r="10" spans="1:10" ht="27" customHeight="1" x14ac:dyDescent="0.25">
      <c r="A10" s="34"/>
      <c r="B10" s="19" t="s">
        <v>135</v>
      </c>
      <c r="C10" s="19"/>
      <c r="D10" s="19"/>
      <c r="E10" s="35"/>
      <c r="F10" s="10" t="s">
        <v>136</v>
      </c>
      <c r="G10" s="11">
        <f>G11</f>
        <v>6358.1</v>
      </c>
      <c r="H10" s="11">
        <f>H11</f>
        <v>6358.1</v>
      </c>
      <c r="I10" s="18">
        <f t="shared" si="1"/>
        <v>1</v>
      </c>
    </row>
    <row r="11" spans="1:10" ht="27" customHeight="1" x14ac:dyDescent="0.25">
      <c r="A11" s="36" t="s">
        <v>1</v>
      </c>
      <c r="B11" s="22" t="s">
        <v>1</v>
      </c>
      <c r="C11" s="22" t="s">
        <v>1</v>
      </c>
      <c r="D11" s="22" t="s">
        <v>137</v>
      </c>
      <c r="E11" s="23" t="s">
        <v>13</v>
      </c>
      <c r="F11" s="1" t="s">
        <v>138</v>
      </c>
      <c r="G11" s="2">
        <v>6358.1</v>
      </c>
      <c r="H11" s="2">
        <v>6358.1</v>
      </c>
      <c r="I11" s="18">
        <f t="shared" si="1"/>
        <v>1</v>
      </c>
    </row>
    <row r="12" spans="1:10" ht="27" customHeight="1" x14ac:dyDescent="0.25">
      <c r="A12" s="34"/>
      <c r="B12" s="19" t="s">
        <v>313</v>
      </c>
      <c r="C12" s="19"/>
      <c r="D12" s="19"/>
      <c r="E12" s="35"/>
      <c r="F12" s="10" t="s">
        <v>314</v>
      </c>
      <c r="G12" s="11">
        <f>G13+G15+G14</f>
        <v>215067.07</v>
      </c>
      <c r="H12" s="11">
        <f>H13+H15+H14</f>
        <v>126086.2</v>
      </c>
      <c r="I12" s="18">
        <f t="shared" si="1"/>
        <v>0.58626455458755256</v>
      </c>
    </row>
    <row r="13" spans="1:10" ht="27" customHeight="1" x14ac:dyDescent="0.25">
      <c r="A13" s="36"/>
      <c r="B13" s="22"/>
      <c r="C13" s="22"/>
      <c r="D13" s="22" t="s">
        <v>131</v>
      </c>
      <c r="E13" s="23" t="s">
        <v>13</v>
      </c>
      <c r="F13" s="1" t="s">
        <v>132</v>
      </c>
      <c r="G13" s="2">
        <v>9500</v>
      </c>
      <c r="H13" s="2">
        <v>0</v>
      </c>
      <c r="I13" s="18">
        <f t="shared" si="1"/>
        <v>0</v>
      </c>
    </row>
    <row r="14" spans="1:10" ht="27" customHeight="1" x14ac:dyDescent="0.25">
      <c r="A14" s="36"/>
      <c r="B14" s="22"/>
      <c r="C14" s="22"/>
      <c r="D14" s="22" t="s">
        <v>152</v>
      </c>
      <c r="E14" s="23" t="s">
        <v>13</v>
      </c>
      <c r="F14" s="1" t="s">
        <v>153</v>
      </c>
      <c r="G14" s="3">
        <v>845.97</v>
      </c>
      <c r="H14" s="2">
        <v>0</v>
      </c>
      <c r="I14" s="18">
        <f t="shared" si="1"/>
        <v>0</v>
      </c>
    </row>
    <row r="15" spans="1:10" ht="27" customHeight="1" x14ac:dyDescent="0.25">
      <c r="A15" s="36"/>
      <c r="B15" s="22"/>
      <c r="C15" s="22"/>
      <c r="D15" s="22" t="s">
        <v>133</v>
      </c>
      <c r="E15" s="23" t="s">
        <v>13</v>
      </c>
      <c r="F15" s="23" t="s">
        <v>134</v>
      </c>
      <c r="G15" s="2">
        <v>204721.1</v>
      </c>
      <c r="H15" s="2">
        <v>126086.2</v>
      </c>
      <c r="I15" s="18">
        <f t="shared" si="1"/>
        <v>0.61589254844761965</v>
      </c>
    </row>
    <row r="16" spans="1:10" ht="27" customHeight="1" x14ac:dyDescent="0.25">
      <c r="A16" s="34"/>
      <c r="B16" s="19" t="s">
        <v>14</v>
      </c>
      <c r="C16" s="19"/>
      <c r="D16" s="19"/>
      <c r="E16" s="35"/>
      <c r="F16" s="10" t="s">
        <v>15</v>
      </c>
      <c r="G16" s="11">
        <f>G17+G18+G19+G20+G21+G22</f>
        <v>478145.26999999996</v>
      </c>
      <c r="H16" s="11">
        <f>H17+H18+H19+H20+H21+H22</f>
        <v>478145.26999999996</v>
      </c>
      <c r="I16" s="18">
        <f t="shared" si="1"/>
        <v>1</v>
      </c>
    </row>
    <row r="17" spans="1:9" ht="30" customHeight="1" x14ac:dyDescent="0.25">
      <c r="A17" s="36"/>
      <c r="B17" s="22"/>
      <c r="C17" s="22"/>
      <c r="D17" s="22" t="s">
        <v>172</v>
      </c>
      <c r="E17" s="23" t="s">
        <v>13</v>
      </c>
      <c r="F17" s="1" t="s">
        <v>173</v>
      </c>
      <c r="G17" s="2">
        <v>7258.51</v>
      </c>
      <c r="H17" s="2">
        <v>7258.51</v>
      </c>
      <c r="I17" s="18">
        <f t="shared" si="1"/>
        <v>1</v>
      </c>
    </row>
    <row r="18" spans="1:9" ht="30" customHeight="1" x14ac:dyDescent="0.25">
      <c r="A18" s="36" t="s">
        <v>1</v>
      </c>
      <c r="B18" s="22" t="s">
        <v>1</v>
      </c>
      <c r="C18" s="22" t="s">
        <v>1</v>
      </c>
      <c r="D18" s="22" t="s">
        <v>139</v>
      </c>
      <c r="E18" s="23" t="s">
        <v>13</v>
      </c>
      <c r="F18" s="1" t="s">
        <v>140</v>
      </c>
      <c r="G18" s="2">
        <v>1247.76</v>
      </c>
      <c r="H18" s="2">
        <v>1247.76</v>
      </c>
      <c r="I18" s="18">
        <f t="shared" si="1"/>
        <v>1</v>
      </c>
    </row>
    <row r="19" spans="1:9" ht="27" customHeight="1" x14ac:dyDescent="0.25">
      <c r="A19" s="36" t="s">
        <v>1</v>
      </c>
      <c r="B19" s="22" t="s">
        <v>1</v>
      </c>
      <c r="C19" s="22" t="s">
        <v>1</v>
      </c>
      <c r="D19" s="22" t="s">
        <v>141</v>
      </c>
      <c r="E19" s="23" t="s">
        <v>13</v>
      </c>
      <c r="F19" s="1" t="s">
        <v>297</v>
      </c>
      <c r="G19" s="2">
        <v>177.85</v>
      </c>
      <c r="H19" s="2">
        <v>177.85</v>
      </c>
      <c r="I19" s="18">
        <f t="shared" si="1"/>
        <v>1</v>
      </c>
    </row>
    <row r="20" spans="1:9" ht="27" customHeight="1" x14ac:dyDescent="0.25">
      <c r="A20" s="36"/>
      <c r="B20" s="22"/>
      <c r="C20" s="22"/>
      <c r="D20" s="22" t="s">
        <v>155</v>
      </c>
      <c r="E20" s="37">
        <v>0</v>
      </c>
      <c r="F20" s="1" t="s">
        <v>156</v>
      </c>
      <c r="G20" s="2">
        <v>655.87</v>
      </c>
      <c r="H20" s="2">
        <v>655.87</v>
      </c>
      <c r="I20" s="18">
        <f t="shared" si="1"/>
        <v>1</v>
      </c>
    </row>
    <row r="21" spans="1:9" ht="25.9" customHeight="1" x14ac:dyDescent="0.25">
      <c r="A21" s="36" t="s">
        <v>1</v>
      </c>
      <c r="B21" s="22" t="s">
        <v>1</v>
      </c>
      <c r="C21" s="22" t="s">
        <v>1</v>
      </c>
      <c r="D21" s="22" t="s">
        <v>144</v>
      </c>
      <c r="E21" s="23" t="s">
        <v>13</v>
      </c>
      <c r="F21" s="1" t="s">
        <v>145</v>
      </c>
      <c r="G21" s="2">
        <v>468769.87</v>
      </c>
      <c r="H21" s="2">
        <v>468769.87</v>
      </c>
      <c r="I21" s="18">
        <f t="shared" si="1"/>
        <v>1</v>
      </c>
    </row>
    <row r="22" spans="1:9" ht="27" customHeight="1" x14ac:dyDescent="0.25">
      <c r="A22" s="36" t="s">
        <v>1</v>
      </c>
      <c r="B22" s="22" t="s">
        <v>1</v>
      </c>
      <c r="C22" s="22" t="s">
        <v>1</v>
      </c>
      <c r="D22" s="22" t="s">
        <v>304</v>
      </c>
      <c r="E22" s="23" t="s">
        <v>13</v>
      </c>
      <c r="F22" s="1" t="s">
        <v>315</v>
      </c>
      <c r="G22" s="2">
        <v>35.409999999999997</v>
      </c>
      <c r="H22" s="2">
        <v>35.409999999999997</v>
      </c>
      <c r="I22" s="18">
        <f t="shared" si="1"/>
        <v>1</v>
      </c>
    </row>
    <row r="23" spans="1:9" ht="27" customHeight="1" x14ac:dyDescent="0.25">
      <c r="A23" s="38" t="s">
        <v>16</v>
      </c>
      <c r="B23" s="39"/>
      <c r="C23" s="39"/>
      <c r="D23" s="39"/>
      <c r="E23" s="40"/>
      <c r="F23" s="8" t="s">
        <v>17</v>
      </c>
      <c r="G23" s="9">
        <f>G24</f>
        <v>88350</v>
      </c>
      <c r="H23" s="9">
        <f>H24</f>
        <v>31231.94</v>
      </c>
      <c r="I23" s="18">
        <f t="shared" si="1"/>
        <v>0.35350243350311261</v>
      </c>
    </row>
    <row r="24" spans="1:9" ht="27" customHeight="1" x14ac:dyDescent="0.25">
      <c r="A24" s="34"/>
      <c r="B24" s="19" t="s">
        <v>18</v>
      </c>
      <c r="C24" s="19"/>
      <c r="D24" s="19"/>
      <c r="E24" s="35"/>
      <c r="F24" s="10" t="s">
        <v>19</v>
      </c>
      <c r="G24" s="11">
        <f>G25+G26</f>
        <v>88350</v>
      </c>
      <c r="H24" s="11">
        <f>H25+H26</f>
        <v>31231.94</v>
      </c>
      <c r="I24" s="18">
        <f t="shared" si="1"/>
        <v>0.35350243350311261</v>
      </c>
    </row>
    <row r="25" spans="1:9" ht="27" customHeight="1" x14ac:dyDescent="0.25">
      <c r="A25" s="36" t="s">
        <v>1</v>
      </c>
      <c r="B25" s="22" t="s">
        <v>1</v>
      </c>
      <c r="C25" s="22" t="s">
        <v>1</v>
      </c>
      <c r="D25" s="22" t="s">
        <v>146</v>
      </c>
      <c r="E25" s="23" t="s">
        <v>13</v>
      </c>
      <c r="F25" s="1" t="s">
        <v>147</v>
      </c>
      <c r="G25" s="2">
        <v>57000</v>
      </c>
      <c r="H25" s="2">
        <v>0</v>
      </c>
      <c r="I25" s="18">
        <f t="shared" si="1"/>
        <v>0</v>
      </c>
    </row>
    <row r="26" spans="1:9" ht="27" customHeight="1" x14ac:dyDescent="0.25">
      <c r="A26" s="36" t="s">
        <v>1</v>
      </c>
      <c r="B26" s="22" t="s">
        <v>1</v>
      </c>
      <c r="C26" s="22" t="s">
        <v>1</v>
      </c>
      <c r="D26" s="22" t="s">
        <v>144</v>
      </c>
      <c r="E26" s="23" t="s">
        <v>13</v>
      </c>
      <c r="F26" s="1" t="s">
        <v>145</v>
      </c>
      <c r="G26" s="2">
        <v>31350</v>
      </c>
      <c r="H26" s="2">
        <v>31231.94</v>
      </c>
      <c r="I26" s="18">
        <f t="shared" si="1"/>
        <v>0.99623413078149914</v>
      </c>
    </row>
    <row r="27" spans="1:9" ht="27" customHeight="1" x14ac:dyDescent="0.25">
      <c r="A27" s="38" t="s">
        <v>20</v>
      </c>
      <c r="B27" s="39"/>
      <c r="C27" s="39"/>
      <c r="D27" s="39"/>
      <c r="E27" s="40"/>
      <c r="F27" s="8" t="s">
        <v>21</v>
      </c>
      <c r="G27" s="9">
        <f>G28+G30+G35+G38+G46+G52+G57+G59+G61</f>
        <v>19330752.460000001</v>
      </c>
      <c r="H27" s="9">
        <f>H28+H30+H35+H38+H46+H52+H57+H59+H61</f>
        <v>17800153.169999998</v>
      </c>
      <c r="I27" s="18">
        <f t="shared" si="1"/>
        <v>0.9208205012625772</v>
      </c>
    </row>
    <row r="28" spans="1:9" ht="27" customHeight="1" x14ac:dyDescent="0.25">
      <c r="A28" s="27"/>
      <c r="B28" s="19">
        <v>60001</v>
      </c>
      <c r="C28" s="28"/>
      <c r="D28" s="28"/>
      <c r="E28" s="29"/>
      <c r="F28" s="7" t="s">
        <v>301</v>
      </c>
      <c r="G28" s="11">
        <f>G29</f>
        <v>162179.46</v>
      </c>
      <c r="H28" s="11">
        <f>H29</f>
        <v>162179.46</v>
      </c>
      <c r="I28" s="18">
        <f t="shared" si="1"/>
        <v>1</v>
      </c>
    </row>
    <row r="29" spans="1:9" ht="27" customHeight="1" x14ac:dyDescent="0.25">
      <c r="A29" s="30"/>
      <c r="B29" s="31"/>
      <c r="C29" s="31"/>
      <c r="D29" s="32" t="s">
        <v>24</v>
      </c>
      <c r="E29" s="33">
        <v>0</v>
      </c>
      <c r="F29" s="1" t="s">
        <v>149</v>
      </c>
      <c r="G29" s="3">
        <v>162179.46</v>
      </c>
      <c r="H29" s="3">
        <v>162179.46</v>
      </c>
      <c r="I29" s="18">
        <f t="shared" si="1"/>
        <v>1</v>
      </c>
    </row>
    <row r="30" spans="1:9" ht="27" customHeight="1" x14ac:dyDescent="0.25">
      <c r="A30" s="34"/>
      <c r="B30" s="19" t="s">
        <v>22</v>
      </c>
      <c r="C30" s="19"/>
      <c r="D30" s="19"/>
      <c r="E30" s="35"/>
      <c r="F30" s="10" t="s">
        <v>23</v>
      </c>
      <c r="G30" s="11">
        <f>G31+G32+G33+G34</f>
        <v>4310018.51</v>
      </c>
      <c r="H30" s="11">
        <f>H31+H32+H33+H34</f>
        <v>4205315.0600000005</v>
      </c>
      <c r="I30" s="18">
        <f t="shared" si="1"/>
        <v>0.97570696047892391</v>
      </c>
    </row>
    <row r="31" spans="1:9" ht="27" customHeight="1" x14ac:dyDescent="0.25">
      <c r="A31" s="36" t="s">
        <v>1</v>
      </c>
      <c r="B31" s="22" t="s">
        <v>1</v>
      </c>
      <c r="C31" s="22" t="s">
        <v>1</v>
      </c>
      <c r="D31" s="22" t="s">
        <v>66</v>
      </c>
      <c r="E31" s="23" t="s">
        <v>13</v>
      </c>
      <c r="F31" s="1" t="s">
        <v>298</v>
      </c>
      <c r="G31" s="2">
        <v>1732750</v>
      </c>
      <c r="H31" s="2">
        <v>1672030.92</v>
      </c>
      <c r="I31" s="18">
        <f t="shared" si="1"/>
        <v>0.96495796854710714</v>
      </c>
    </row>
    <row r="32" spans="1:9" ht="33" customHeight="1" x14ac:dyDescent="0.25">
      <c r="A32" s="36"/>
      <c r="B32" s="22"/>
      <c r="C32" s="22"/>
      <c r="D32" s="22" t="s">
        <v>274</v>
      </c>
      <c r="E32" s="37">
        <v>0</v>
      </c>
      <c r="F32" s="1" t="s">
        <v>275</v>
      </c>
      <c r="G32" s="3">
        <v>189965</v>
      </c>
      <c r="H32" s="3">
        <v>189965</v>
      </c>
      <c r="I32" s="18">
        <f t="shared" si="1"/>
        <v>1</v>
      </c>
    </row>
    <row r="33" spans="1:9" ht="27" customHeight="1" x14ac:dyDescent="0.25">
      <c r="A33" s="36" t="s">
        <v>1</v>
      </c>
      <c r="B33" s="22" t="s">
        <v>1</v>
      </c>
      <c r="C33" s="22" t="s">
        <v>1</v>
      </c>
      <c r="D33" s="22" t="s">
        <v>146</v>
      </c>
      <c r="E33" s="23" t="s">
        <v>13</v>
      </c>
      <c r="F33" s="1" t="s">
        <v>147</v>
      </c>
      <c r="G33" s="3">
        <v>2381399.5099999998</v>
      </c>
      <c r="H33" s="3">
        <v>2337415.14</v>
      </c>
      <c r="I33" s="18">
        <f t="shared" si="1"/>
        <v>0.98153003315264831</v>
      </c>
    </row>
    <row r="34" spans="1:9" ht="27" customHeight="1" x14ac:dyDescent="0.25">
      <c r="A34" s="36"/>
      <c r="B34" s="22"/>
      <c r="C34" s="22"/>
      <c r="D34" s="22" t="s">
        <v>157</v>
      </c>
      <c r="E34" s="23" t="s">
        <v>13</v>
      </c>
      <c r="F34" s="1" t="s">
        <v>158</v>
      </c>
      <c r="G34" s="3">
        <v>5904</v>
      </c>
      <c r="H34" s="3">
        <v>5904</v>
      </c>
      <c r="I34" s="18">
        <f t="shared" si="1"/>
        <v>1</v>
      </c>
    </row>
    <row r="35" spans="1:9" ht="27" customHeight="1" x14ac:dyDescent="0.25">
      <c r="A35" s="34"/>
      <c r="B35" s="19" t="s">
        <v>150</v>
      </c>
      <c r="C35" s="19"/>
      <c r="D35" s="19"/>
      <c r="E35" s="35"/>
      <c r="F35" s="10" t="s">
        <v>151</v>
      </c>
      <c r="G35" s="11">
        <f>G36+G37</f>
        <v>100665</v>
      </c>
      <c r="H35" s="11">
        <f>H36+H37</f>
        <v>15120</v>
      </c>
      <c r="I35" s="18">
        <f t="shared" si="1"/>
        <v>0.15020116227089853</v>
      </c>
    </row>
    <row r="36" spans="1:9" ht="22.9" customHeight="1" x14ac:dyDescent="0.25">
      <c r="A36" s="36" t="s">
        <v>1</v>
      </c>
      <c r="B36" s="22" t="s">
        <v>1</v>
      </c>
      <c r="C36" s="22" t="s">
        <v>1</v>
      </c>
      <c r="D36" s="22" t="s">
        <v>152</v>
      </c>
      <c r="E36" s="23" t="s">
        <v>13</v>
      </c>
      <c r="F36" s="1" t="s">
        <v>153</v>
      </c>
      <c r="G36" s="2">
        <v>665</v>
      </c>
      <c r="H36" s="2">
        <v>360</v>
      </c>
      <c r="I36" s="18">
        <f t="shared" si="1"/>
        <v>0.54135338345864659</v>
      </c>
    </row>
    <row r="37" spans="1:9" ht="25.15" customHeight="1" x14ac:dyDescent="0.25">
      <c r="A37" s="36" t="s">
        <v>1</v>
      </c>
      <c r="B37" s="22" t="s">
        <v>1</v>
      </c>
      <c r="C37" s="22" t="s">
        <v>1</v>
      </c>
      <c r="D37" s="22" t="s">
        <v>133</v>
      </c>
      <c r="E37" s="23" t="s">
        <v>13</v>
      </c>
      <c r="F37" s="1" t="s">
        <v>134</v>
      </c>
      <c r="G37" s="2">
        <v>100000</v>
      </c>
      <c r="H37" s="2">
        <v>14760</v>
      </c>
      <c r="I37" s="18">
        <f t="shared" si="1"/>
        <v>0.14760000000000001</v>
      </c>
    </row>
    <row r="38" spans="1:9" ht="27" customHeight="1" x14ac:dyDescent="0.25">
      <c r="A38" s="34"/>
      <c r="B38" s="19" t="s">
        <v>25</v>
      </c>
      <c r="C38" s="19"/>
      <c r="D38" s="19"/>
      <c r="E38" s="35"/>
      <c r="F38" s="10" t="s">
        <v>26</v>
      </c>
      <c r="G38" s="11">
        <f>G39+G40+G41+G42+G43+G44+G45</f>
        <v>611908.57000000007</v>
      </c>
      <c r="H38" s="11">
        <f>H39+H40+H41+H42+H43+H44+H45</f>
        <v>322376.47000000003</v>
      </c>
      <c r="I38" s="18">
        <f t="shared" si="1"/>
        <v>0.52683764504229769</v>
      </c>
    </row>
    <row r="39" spans="1:9" ht="27" customHeight="1" x14ac:dyDescent="0.25">
      <c r="A39" s="36"/>
      <c r="B39" s="22"/>
      <c r="C39" s="22"/>
      <c r="D39" s="22" t="s">
        <v>316</v>
      </c>
      <c r="E39" s="23" t="s">
        <v>13</v>
      </c>
      <c r="F39" s="1" t="s">
        <v>305</v>
      </c>
      <c r="G39" s="2">
        <v>1845</v>
      </c>
      <c r="H39" s="2">
        <v>1845</v>
      </c>
      <c r="I39" s="18">
        <f t="shared" si="1"/>
        <v>1</v>
      </c>
    </row>
    <row r="40" spans="1:9" ht="27" customHeight="1" x14ac:dyDescent="0.25">
      <c r="A40" s="36" t="s">
        <v>1</v>
      </c>
      <c r="B40" s="22" t="s">
        <v>1</v>
      </c>
      <c r="C40" s="22" t="s">
        <v>1</v>
      </c>
      <c r="D40" s="22" t="s">
        <v>131</v>
      </c>
      <c r="E40" s="23" t="s">
        <v>13</v>
      </c>
      <c r="F40" s="1" t="s">
        <v>132</v>
      </c>
      <c r="G40" s="2">
        <v>176358.88</v>
      </c>
      <c r="H40" s="2">
        <v>176358.88</v>
      </c>
      <c r="I40" s="18">
        <f t="shared" si="1"/>
        <v>1</v>
      </c>
    </row>
    <row r="41" spans="1:9" ht="27" customHeight="1" x14ac:dyDescent="0.25">
      <c r="A41" s="36" t="s">
        <v>1</v>
      </c>
      <c r="B41" s="22" t="s">
        <v>1</v>
      </c>
      <c r="C41" s="22" t="s">
        <v>1</v>
      </c>
      <c r="D41" s="22" t="s">
        <v>146</v>
      </c>
      <c r="E41" s="23" t="s">
        <v>13</v>
      </c>
      <c r="F41" s="1" t="s">
        <v>147</v>
      </c>
      <c r="G41" s="2">
        <v>87209.25</v>
      </c>
      <c r="H41" s="2">
        <v>87209.25</v>
      </c>
      <c r="I41" s="18">
        <f t="shared" si="1"/>
        <v>1</v>
      </c>
    </row>
    <row r="42" spans="1:9" ht="21.6" customHeight="1" x14ac:dyDescent="0.25">
      <c r="A42" s="36" t="s">
        <v>1</v>
      </c>
      <c r="B42" s="22" t="s">
        <v>1</v>
      </c>
      <c r="C42" s="22" t="s">
        <v>1</v>
      </c>
      <c r="D42" s="22" t="s">
        <v>152</v>
      </c>
      <c r="E42" s="23" t="s">
        <v>13</v>
      </c>
      <c r="F42" s="1" t="s">
        <v>153</v>
      </c>
      <c r="G42" s="2">
        <v>1425</v>
      </c>
      <c r="H42" s="2">
        <v>1112.4000000000001</v>
      </c>
      <c r="I42" s="18">
        <f t="shared" si="1"/>
        <v>0.78063157894736845</v>
      </c>
    </row>
    <row r="43" spans="1:9" ht="36" customHeight="1" x14ac:dyDescent="0.25">
      <c r="A43" s="36"/>
      <c r="B43" s="22"/>
      <c r="C43" s="22"/>
      <c r="D43" s="22" t="s">
        <v>317</v>
      </c>
      <c r="E43" s="23" t="s">
        <v>13</v>
      </c>
      <c r="F43" s="1" t="s">
        <v>318</v>
      </c>
      <c r="G43" s="2">
        <v>70.44</v>
      </c>
      <c r="H43" s="2">
        <v>70.44</v>
      </c>
      <c r="I43" s="18">
        <f t="shared" si="1"/>
        <v>1</v>
      </c>
    </row>
    <row r="44" spans="1:9" ht="24" customHeight="1" x14ac:dyDescent="0.25">
      <c r="A44" s="36" t="s">
        <v>1</v>
      </c>
      <c r="B44" s="22" t="s">
        <v>1</v>
      </c>
      <c r="C44" s="22" t="s">
        <v>1</v>
      </c>
      <c r="D44" s="32" t="s">
        <v>133</v>
      </c>
      <c r="E44" s="41" t="s">
        <v>13</v>
      </c>
      <c r="F44" s="4" t="s">
        <v>134</v>
      </c>
      <c r="G44" s="2">
        <v>150000</v>
      </c>
      <c r="H44" s="2">
        <v>45510</v>
      </c>
      <c r="I44" s="18">
        <f t="shared" si="1"/>
        <v>0.3034</v>
      </c>
    </row>
    <row r="45" spans="1:9" ht="39.950000000000003" customHeight="1" x14ac:dyDescent="0.25">
      <c r="A45" s="36" t="s">
        <v>1</v>
      </c>
      <c r="B45" s="22" t="s">
        <v>1</v>
      </c>
      <c r="C45" s="22" t="s">
        <v>1</v>
      </c>
      <c r="D45" s="22" t="s">
        <v>30</v>
      </c>
      <c r="E45" s="23" t="s">
        <v>13</v>
      </c>
      <c r="F45" s="1" t="s">
        <v>154</v>
      </c>
      <c r="G45" s="2">
        <v>195000</v>
      </c>
      <c r="H45" s="2">
        <v>10270.5</v>
      </c>
      <c r="I45" s="18">
        <f t="shared" si="1"/>
        <v>5.2669230769230767E-2</v>
      </c>
    </row>
    <row r="46" spans="1:9" ht="27" customHeight="1" x14ac:dyDescent="0.25">
      <c r="A46" s="34"/>
      <c r="B46" s="19" t="s">
        <v>28</v>
      </c>
      <c r="C46" s="19"/>
      <c r="D46" s="19"/>
      <c r="E46" s="35"/>
      <c r="F46" s="10" t="s">
        <v>29</v>
      </c>
      <c r="G46" s="11">
        <f>G47+G48+G49+G50+G51</f>
        <v>12789286.92</v>
      </c>
      <c r="H46" s="11">
        <f>H47+H48+H49+H50+H51</f>
        <v>12094837.709999999</v>
      </c>
      <c r="I46" s="18">
        <f t="shared" si="1"/>
        <v>0.94570070916823246</v>
      </c>
    </row>
    <row r="47" spans="1:9" ht="25.9" customHeight="1" x14ac:dyDescent="0.25">
      <c r="A47" s="36" t="s">
        <v>1</v>
      </c>
      <c r="B47" s="22" t="s">
        <v>1</v>
      </c>
      <c r="C47" s="22" t="s">
        <v>1</v>
      </c>
      <c r="D47" s="32" t="s">
        <v>155</v>
      </c>
      <c r="E47" s="41" t="s">
        <v>13</v>
      </c>
      <c r="F47" s="4" t="s">
        <v>156</v>
      </c>
      <c r="G47" s="2">
        <v>62311.5</v>
      </c>
      <c r="H47" s="2">
        <v>33663.839999999997</v>
      </c>
      <c r="I47" s="18">
        <f t="shared" si="1"/>
        <v>0.54025083652295314</v>
      </c>
    </row>
    <row r="48" spans="1:9" ht="27" customHeight="1" x14ac:dyDescent="0.25">
      <c r="A48" s="36" t="s">
        <v>1</v>
      </c>
      <c r="B48" s="22" t="s">
        <v>1</v>
      </c>
      <c r="C48" s="22" t="s">
        <v>1</v>
      </c>
      <c r="D48" s="22" t="s">
        <v>131</v>
      </c>
      <c r="E48" s="23" t="s">
        <v>13</v>
      </c>
      <c r="F48" s="1" t="s">
        <v>132</v>
      </c>
      <c r="G48" s="2">
        <v>495778.56</v>
      </c>
      <c r="H48" s="2">
        <v>436732.89</v>
      </c>
      <c r="I48" s="18">
        <f t="shared" si="1"/>
        <v>0.88090313949840837</v>
      </c>
    </row>
    <row r="49" spans="1:9" ht="27" customHeight="1" x14ac:dyDescent="0.25">
      <c r="A49" s="36" t="s">
        <v>1</v>
      </c>
      <c r="B49" s="22" t="s">
        <v>1</v>
      </c>
      <c r="C49" s="22" t="s">
        <v>1</v>
      </c>
      <c r="D49" s="22" t="s">
        <v>146</v>
      </c>
      <c r="E49" s="23" t="s">
        <v>13</v>
      </c>
      <c r="F49" s="1" t="s">
        <v>147</v>
      </c>
      <c r="G49" s="2">
        <v>759395.41</v>
      </c>
      <c r="H49" s="2">
        <v>516614.72</v>
      </c>
      <c r="I49" s="18">
        <f t="shared" si="1"/>
        <v>0.68029739605615991</v>
      </c>
    </row>
    <row r="50" spans="1:9" ht="27" customHeight="1" x14ac:dyDescent="0.25">
      <c r="A50" s="36"/>
      <c r="B50" s="22"/>
      <c r="C50" s="22"/>
      <c r="D50" s="22" t="s">
        <v>152</v>
      </c>
      <c r="E50" s="23" t="s">
        <v>13</v>
      </c>
      <c r="F50" s="1" t="s">
        <v>153</v>
      </c>
      <c r="G50" s="2">
        <v>19.670000000000002</v>
      </c>
      <c r="H50" s="2">
        <v>19.670000000000002</v>
      </c>
      <c r="I50" s="18">
        <f t="shared" si="1"/>
        <v>1</v>
      </c>
    </row>
    <row r="51" spans="1:9" ht="27" customHeight="1" x14ac:dyDescent="0.25">
      <c r="A51" s="36" t="s">
        <v>1</v>
      </c>
      <c r="B51" s="22" t="s">
        <v>1</v>
      </c>
      <c r="C51" s="22" t="s">
        <v>1</v>
      </c>
      <c r="D51" s="22" t="s">
        <v>133</v>
      </c>
      <c r="E51" s="23" t="s">
        <v>13</v>
      </c>
      <c r="F51" s="1" t="s">
        <v>134</v>
      </c>
      <c r="G51" s="2">
        <v>11471781.779999999</v>
      </c>
      <c r="H51" s="2">
        <v>11107806.59</v>
      </c>
      <c r="I51" s="18">
        <f t="shared" si="1"/>
        <v>0.96827213095749809</v>
      </c>
    </row>
    <row r="52" spans="1:9" ht="27" customHeight="1" x14ac:dyDescent="0.25">
      <c r="A52" s="34"/>
      <c r="B52" s="19" t="s">
        <v>319</v>
      </c>
      <c r="C52" s="19"/>
      <c r="D52" s="19"/>
      <c r="E52" s="35"/>
      <c r="F52" s="10" t="s">
        <v>320</v>
      </c>
      <c r="G52" s="11">
        <f>G53+G54+G55+G56</f>
        <v>929194</v>
      </c>
      <c r="H52" s="11">
        <f>H53+H54+H55+H56</f>
        <v>674391.81</v>
      </c>
      <c r="I52" s="18">
        <f t="shared" si="1"/>
        <v>0.72578149449953411</v>
      </c>
    </row>
    <row r="53" spans="1:9" ht="27" customHeight="1" x14ac:dyDescent="0.25">
      <c r="A53" s="36" t="s">
        <v>1</v>
      </c>
      <c r="B53" s="22" t="s">
        <v>1</v>
      </c>
      <c r="C53" s="22" t="s">
        <v>1</v>
      </c>
      <c r="D53" s="32" t="s">
        <v>155</v>
      </c>
      <c r="E53" s="41" t="s">
        <v>13</v>
      </c>
      <c r="F53" s="4" t="s">
        <v>156</v>
      </c>
      <c r="G53" s="2">
        <v>13832</v>
      </c>
      <c r="H53" s="2">
        <v>0</v>
      </c>
      <c r="I53" s="18">
        <f t="shared" si="1"/>
        <v>0</v>
      </c>
    </row>
    <row r="54" spans="1:9" ht="27" customHeight="1" x14ac:dyDescent="0.25">
      <c r="A54" s="36" t="s">
        <v>1</v>
      </c>
      <c r="B54" s="22" t="s">
        <v>1</v>
      </c>
      <c r="C54" s="22" t="s">
        <v>1</v>
      </c>
      <c r="D54" s="22" t="s">
        <v>131</v>
      </c>
      <c r="E54" s="23" t="s">
        <v>13</v>
      </c>
      <c r="F54" s="1" t="s">
        <v>132</v>
      </c>
      <c r="G54" s="2">
        <v>313702.5</v>
      </c>
      <c r="H54" s="2">
        <v>244484.9</v>
      </c>
      <c r="I54" s="18">
        <f t="shared" si="1"/>
        <v>0.77935273069229605</v>
      </c>
    </row>
    <row r="55" spans="1:9" ht="27" customHeight="1" x14ac:dyDescent="0.25">
      <c r="A55" s="36" t="s">
        <v>1</v>
      </c>
      <c r="B55" s="22" t="s">
        <v>1</v>
      </c>
      <c r="C55" s="22" t="s">
        <v>1</v>
      </c>
      <c r="D55" s="22" t="s">
        <v>146</v>
      </c>
      <c r="E55" s="23" t="s">
        <v>13</v>
      </c>
      <c r="F55" s="1" t="s">
        <v>147</v>
      </c>
      <c r="G55" s="2">
        <v>515822.5</v>
      </c>
      <c r="H55" s="2">
        <v>344100.88</v>
      </c>
      <c r="I55" s="18">
        <f t="shared" si="1"/>
        <v>0.66709164489722728</v>
      </c>
    </row>
    <row r="56" spans="1:9" ht="27" customHeight="1" x14ac:dyDescent="0.25">
      <c r="A56" s="36"/>
      <c r="B56" s="22"/>
      <c r="C56" s="22"/>
      <c r="D56" s="22" t="s">
        <v>133</v>
      </c>
      <c r="E56" s="23" t="s">
        <v>13</v>
      </c>
      <c r="F56" s="1" t="s">
        <v>134</v>
      </c>
      <c r="G56" s="2">
        <v>85837</v>
      </c>
      <c r="H56" s="2">
        <v>85806.03</v>
      </c>
      <c r="I56" s="18">
        <f t="shared" si="1"/>
        <v>0.99963919987884009</v>
      </c>
    </row>
    <row r="57" spans="1:9" ht="27" customHeight="1" x14ac:dyDescent="0.25">
      <c r="A57" s="34"/>
      <c r="B57" s="19" t="s">
        <v>321</v>
      </c>
      <c r="C57" s="19"/>
      <c r="D57" s="19"/>
      <c r="E57" s="35"/>
      <c r="F57" s="10" t="s">
        <v>322</v>
      </c>
      <c r="G57" s="11">
        <f>G58</f>
        <v>277500</v>
      </c>
      <c r="H57" s="11">
        <f>H58</f>
        <v>265608.24</v>
      </c>
      <c r="I57" s="18">
        <f t="shared" si="1"/>
        <v>0.95714681081081077</v>
      </c>
    </row>
    <row r="58" spans="1:9" ht="27" customHeight="1" x14ac:dyDescent="0.25">
      <c r="A58" s="36" t="s">
        <v>1</v>
      </c>
      <c r="B58" s="22" t="s">
        <v>1</v>
      </c>
      <c r="C58" s="22" t="s">
        <v>1</v>
      </c>
      <c r="D58" s="32" t="s">
        <v>146</v>
      </c>
      <c r="E58" s="41" t="s">
        <v>13</v>
      </c>
      <c r="F58" s="1" t="s">
        <v>147</v>
      </c>
      <c r="G58" s="2">
        <v>277500</v>
      </c>
      <c r="H58" s="2">
        <v>265608.24</v>
      </c>
      <c r="I58" s="18">
        <f t="shared" si="1"/>
        <v>0.95714681081081077</v>
      </c>
    </row>
    <row r="59" spans="1:9" ht="27" customHeight="1" x14ac:dyDescent="0.25">
      <c r="A59" s="34"/>
      <c r="B59" s="19" t="s">
        <v>323</v>
      </c>
      <c r="C59" s="19"/>
      <c r="D59" s="19"/>
      <c r="E59" s="35"/>
      <c r="F59" s="10" t="s">
        <v>324</v>
      </c>
      <c r="G59" s="11">
        <f>G60</f>
        <v>50000</v>
      </c>
      <c r="H59" s="11">
        <f>H60</f>
        <v>8569.6200000000008</v>
      </c>
      <c r="I59" s="18">
        <f t="shared" si="1"/>
        <v>0.17139240000000003</v>
      </c>
    </row>
    <row r="60" spans="1:9" ht="27" customHeight="1" x14ac:dyDescent="0.25">
      <c r="A60" s="36" t="s">
        <v>1</v>
      </c>
      <c r="B60" s="22" t="s">
        <v>1</v>
      </c>
      <c r="C60" s="22" t="s">
        <v>1</v>
      </c>
      <c r="D60" s="32" t="s">
        <v>146</v>
      </c>
      <c r="E60" s="41" t="s">
        <v>13</v>
      </c>
      <c r="F60" s="1" t="s">
        <v>147</v>
      </c>
      <c r="G60" s="2">
        <v>50000</v>
      </c>
      <c r="H60" s="2">
        <v>8569.6200000000008</v>
      </c>
      <c r="I60" s="18">
        <f t="shared" si="1"/>
        <v>0.17139240000000003</v>
      </c>
    </row>
    <row r="61" spans="1:9" ht="27" customHeight="1" x14ac:dyDescent="0.25">
      <c r="A61" s="34"/>
      <c r="B61" s="19" t="s">
        <v>325</v>
      </c>
      <c r="C61" s="19"/>
      <c r="D61" s="19"/>
      <c r="E61" s="35"/>
      <c r="F61" s="10" t="s">
        <v>326</v>
      </c>
      <c r="G61" s="11">
        <f>G62+G63+G64</f>
        <v>100000</v>
      </c>
      <c r="H61" s="11">
        <f>H62+H63+H64</f>
        <v>51754.8</v>
      </c>
      <c r="I61" s="18">
        <f t="shared" si="1"/>
        <v>0.51754800000000001</v>
      </c>
    </row>
    <row r="62" spans="1:9" ht="27" customHeight="1" x14ac:dyDescent="0.25">
      <c r="A62" s="36" t="s">
        <v>1</v>
      </c>
      <c r="B62" s="22" t="s">
        <v>1</v>
      </c>
      <c r="C62" s="22" t="s">
        <v>1</v>
      </c>
      <c r="D62" s="32" t="s">
        <v>155</v>
      </c>
      <c r="E62" s="41" t="s">
        <v>13</v>
      </c>
      <c r="F62" s="4" t="s">
        <v>156</v>
      </c>
      <c r="G62" s="2">
        <v>50</v>
      </c>
      <c r="H62" s="2">
        <v>0</v>
      </c>
      <c r="I62" s="18">
        <f t="shared" si="1"/>
        <v>0</v>
      </c>
    </row>
    <row r="63" spans="1:9" ht="27" customHeight="1" x14ac:dyDescent="0.25">
      <c r="A63" s="36" t="s">
        <v>1</v>
      </c>
      <c r="B63" s="22" t="s">
        <v>1</v>
      </c>
      <c r="C63" s="22" t="s">
        <v>1</v>
      </c>
      <c r="D63" s="22" t="s">
        <v>159</v>
      </c>
      <c r="E63" s="23" t="s">
        <v>13</v>
      </c>
      <c r="F63" s="1" t="s">
        <v>160</v>
      </c>
      <c r="G63" s="2">
        <v>10000</v>
      </c>
      <c r="H63" s="2">
        <v>1813.29</v>
      </c>
      <c r="I63" s="18">
        <f t="shared" si="1"/>
        <v>0.18132899999999999</v>
      </c>
    </row>
    <row r="64" spans="1:9" ht="27" customHeight="1" x14ac:dyDescent="0.25">
      <c r="A64" s="36" t="s">
        <v>1</v>
      </c>
      <c r="B64" s="22" t="s">
        <v>1</v>
      </c>
      <c r="C64" s="22" t="s">
        <v>1</v>
      </c>
      <c r="D64" s="22" t="s">
        <v>146</v>
      </c>
      <c r="E64" s="23" t="s">
        <v>13</v>
      </c>
      <c r="F64" s="1" t="s">
        <v>147</v>
      </c>
      <c r="G64" s="2">
        <v>89950</v>
      </c>
      <c r="H64" s="2">
        <v>49941.51</v>
      </c>
      <c r="I64" s="18">
        <f t="shared" ref="I64:I118" si="2">IF($G64=0,0,$H64/$G64)</f>
        <v>0.55521411895497497</v>
      </c>
    </row>
    <row r="65" spans="1:9" ht="27" customHeight="1" x14ac:dyDescent="0.25">
      <c r="A65" s="38" t="s">
        <v>30</v>
      </c>
      <c r="B65" s="39"/>
      <c r="C65" s="39"/>
      <c r="D65" s="39"/>
      <c r="E65" s="40"/>
      <c r="F65" s="8" t="s">
        <v>31</v>
      </c>
      <c r="G65" s="9">
        <f>G66</f>
        <v>284999.28000000003</v>
      </c>
      <c r="H65" s="9">
        <f>H66</f>
        <v>247883.15</v>
      </c>
      <c r="I65" s="18">
        <f t="shared" si="2"/>
        <v>0.86976763590420292</v>
      </c>
    </row>
    <row r="66" spans="1:9" ht="27" customHeight="1" x14ac:dyDescent="0.25">
      <c r="A66" s="34"/>
      <c r="B66" s="19" t="s">
        <v>32</v>
      </c>
      <c r="C66" s="19"/>
      <c r="D66" s="19"/>
      <c r="E66" s="35"/>
      <c r="F66" s="10" t="s">
        <v>33</v>
      </c>
      <c r="G66" s="11">
        <f>G67+G68+G69+G70+G71+G72+G73+G74+G75+G76</f>
        <v>284999.28000000003</v>
      </c>
      <c r="H66" s="11">
        <f>H67+H68+H69+H70+H71+H72+H73+H74+H75+H76</f>
        <v>247883.15</v>
      </c>
      <c r="I66" s="18">
        <f t="shared" si="2"/>
        <v>0.86976763590420292</v>
      </c>
    </row>
    <row r="67" spans="1:9" ht="27" customHeight="1" x14ac:dyDescent="0.25">
      <c r="A67" s="36" t="s">
        <v>1</v>
      </c>
      <c r="B67" s="22" t="s">
        <v>1</v>
      </c>
      <c r="C67" s="22" t="s">
        <v>1</v>
      </c>
      <c r="D67" s="22" t="s">
        <v>139</v>
      </c>
      <c r="E67" s="23" t="s">
        <v>13</v>
      </c>
      <c r="F67" s="1" t="s">
        <v>140</v>
      </c>
      <c r="G67" s="2">
        <v>15424.24</v>
      </c>
      <c r="H67" s="2">
        <v>6953.46</v>
      </c>
      <c r="I67" s="18">
        <f t="shared" si="2"/>
        <v>0.45081378401788352</v>
      </c>
    </row>
    <row r="68" spans="1:9" ht="27" customHeight="1" x14ac:dyDescent="0.25">
      <c r="A68" s="36" t="s">
        <v>1</v>
      </c>
      <c r="B68" s="22" t="s">
        <v>1</v>
      </c>
      <c r="C68" s="22" t="s">
        <v>1</v>
      </c>
      <c r="D68" s="22" t="s">
        <v>141</v>
      </c>
      <c r="E68" s="23" t="s">
        <v>13</v>
      </c>
      <c r="F68" s="1" t="s">
        <v>297</v>
      </c>
      <c r="G68" s="2">
        <v>2127.6799999999998</v>
      </c>
      <c r="H68" s="2">
        <v>0</v>
      </c>
      <c r="I68" s="18">
        <f t="shared" si="2"/>
        <v>0</v>
      </c>
    </row>
    <row r="69" spans="1:9" ht="27" customHeight="1" x14ac:dyDescent="0.25">
      <c r="A69" s="36" t="s">
        <v>1</v>
      </c>
      <c r="B69" s="22" t="s">
        <v>1</v>
      </c>
      <c r="C69" s="22" t="s">
        <v>1</v>
      </c>
      <c r="D69" s="22" t="s">
        <v>142</v>
      </c>
      <c r="E69" s="23" t="s">
        <v>13</v>
      </c>
      <c r="F69" s="1" t="s">
        <v>143</v>
      </c>
      <c r="G69" s="2">
        <v>86844.3</v>
      </c>
      <c r="H69" s="2">
        <v>70452.679999999993</v>
      </c>
      <c r="I69" s="18">
        <f t="shared" si="2"/>
        <v>0.81125278227816899</v>
      </c>
    </row>
    <row r="70" spans="1:9" ht="21" customHeight="1" x14ac:dyDescent="0.25">
      <c r="A70" s="36" t="s">
        <v>1</v>
      </c>
      <c r="B70" s="22" t="s">
        <v>1</v>
      </c>
      <c r="C70" s="22" t="s">
        <v>1</v>
      </c>
      <c r="D70" s="22" t="s">
        <v>155</v>
      </c>
      <c r="E70" s="23" t="s">
        <v>13</v>
      </c>
      <c r="F70" s="1" t="s">
        <v>156</v>
      </c>
      <c r="G70" s="2">
        <v>29192.25</v>
      </c>
      <c r="H70" s="2">
        <v>25635.59</v>
      </c>
      <c r="I70" s="18">
        <f t="shared" si="2"/>
        <v>0.87816423879625582</v>
      </c>
    </row>
    <row r="71" spans="1:9" ht="30" customHeight="1" x14ac:dyDescent="0.25">
      <c r="A71" s="36"/>
      <c r="B71" s="22"/>
      <c r="C71" s="22"/>
      <c r="D71" s="22" t="s">
        <v>159</v>
      </c>
      <c r="E71" s="37">
        <v>0</v>
      </c>
      <c r="F71" s="1" t="s">
        <v>160</v>
      </c>
      <c r="G71" s="2">
        <v>8578.5</v>
      </c>
      <c r="H71" s="2">
        <v>6582.32</v>
      </c>
      <c r="I71" s="18">
        <f t="shared" si="2"/>
        <v>0.76730430727982746</v>
      </c>
    </row>
    <row r="72" spans="1:9" ht="29.45" customHeight="1" x14ac:dyDescent="0.25">
      <c r="A72" s="36" t="s">
        <v>1</v>
      </c>
      <c r="B72" s="22" t="s">
        <v>1</v>
      </c>
      <c r="C72" s="22" t="s">
        <v>1</v>
      </c>
      <c r="D72" s="22" t="s">
        <v>131</v>
      </c>
      <c r="E72" s="23" t="s">
        <v>13</v>
      </c>
      <c r="F72" s="1" t="s">
        <v>132</v>
      </c>
      <c r="G72" s="2">
        <v>30667.21</v>
      </c>
      <c r="H72" s="2">
        <v>29914.46</v>
      </c>
      <c r="I72" s="18">
        <f t="shared" si="2"/>
        <v>0.97545423923467445</v>
      </c>
    </row>
    <row r="73" spans="1:9" ht="27" customHeight="1" x14ac:dyDescent="0.25">
      <c r="A73" s="36" t="s">
        <v>1</v>
      </c>
      <c r="B73" s="22" t="s">
        <v>1</v>
      </c>
      <c r="C73" s="22" t="s">
        <v>1</v>
      </c>
      <c r="D73" s="22" t="s">
        <v>146</v>
      </c>
      <c r="E73" s="23" t="s">
        <v>13</v>
      </c>
      <c r="F73" s="1" t="s">
        <v>147</v>
      </c>
      <c r="G73" s="2">
        <v>78757.2</v>
      </c>
      <c r="H73" s="2">
        <v>75436.36</v>
      </c>
      <c r="I73" s="18">
        <f t="shared" si="2"/>
        <v>0.95783445830984348</v>
      </c>
    </row>
    <row r="74" spans="1:9" ht="27" customHeight="1" x14ac:dyDescent="0.25">
      <c r="A74" s="36" t="s">
        <v>1</v>
      </c>
      <c r="B74" s="22" t="s">
        <v>1</v>
      </c>
      <c r="C74" s="22" t="s">
        <v>1</v>
      </c>
      <c r="D74" s="22" t="s">
        <v>157</v>
      </c>
      <c r="E74" s="23" t="s">
        <v>13</v>
      </c>
      <c r="F74" s="1" t="s">
        <v>158</v>
      </c>
      <c r="G74" s="2">
        <v>4200.8999999999996</v>
      </c>
      <c r="H74" s="2">
        <v>3894.73</v>
      </c>
      <c r="I74" s="18">
        <f t="shared" si="2"/>
        <v>0.92711799852412591</v>
      </c>
    </row>
    <row r="75" spans="1:9" ht="25.15" customHeight="1" x14ac:dyDescent="0.25">
      <c r="A75" s="36" t="s">
        <v>1</v>
      </c>
      <c r="B75" s="22" t="s">
        <v>1</v>
      </c>
      <c r="C75" s="22" t="s">
        <v>1</v>
      </c>
      <c r="D75" s="22" t="s">
        <v>144</v>
      </c>
      <c r="E75" s="23" t="s">
        <v>13</v>
      </c>
      <c r="F75" s="1" t="s">
        <v>145</v>
      </c>
      <c r="G75" s="2">
        <v>2375</v>
      </c>
      <c r="H75" s="2">
        <v>2181.5500000000002</v>
      </c>
      <c r="I75" s="18">
        <f t="shared" si="2"/>
        <v>0.91854736842105267</v>
      </c>
    </row>
    <row r="76" spans="1:9" ht="25.15" customHeight="1" x14ac:dyDescent="0.25">
      <c r="A76" s="36"/>
      <c r="B76" s="22"/>
      <c r="C76" s="22"/>
      <c r="D76" s="22" t="s">
        <v>202</v>
      </c>
      <c r="E76" s="23" t="s">
        <v>13</v>
      </c>
      <c r="F76" s="1" t="s">
        <v>203</v>
      </c>
      <c r="G76" s="2">
        <v>26832</v>
      </c>
      <c r="H76" s="2">
        <v>26832</v>
      </c>
      <c r="I76" s="18">
        <f t="shared" si="2"/>
        <v>1</v>
      </c>
    </row>
    <row r="77" spans="1:9" ht="27" customHeight="1" x14ac:dyDescent="0.25">
      <c r="A77" s="38" t="s">
        <v>34</v>
      </c>
      <c r="B77" s="39"/>
      <c r="C77" s="39"/>
      <c r="D77" s="39"/>
      <c r="E77" s="40"/>
      <c r="F77" s="8" t="s">
        <v>35</v>
      </c>
      <c r="G77" s="9">
        <f>G78+G87</f>
        <v>3052791.05</v>
      </c>
      <c r="H77" s="9">
        <f>H78+H87</f>
        <v>2199890.36</v>
      </c>
      <c r="I77" s="18">
        <f t="shared" si="2"/>
        <v>0.72061609326324516</v>
      </c>
    </row>
    <row r="78" spans="1:9" ht="27" customHeight="1" x14ac:dyDescent="0.25">
      <c r="A78" s="34"/>
      <c r="B78" s="19" t="s">
        <v>36</v>
      </c>
      <c r="C78" s="19"/>
      <c r="D78" s="19"/>
      <c r="E78" s="35"/>
      <c r="F78" s="10" t="s">
        <v>37</v>
      </c>
      <c r="G78" s="11">
        <f>G79+G80+G81+G83+G84+G85+G86+G82</f>
        <v>1246833.5</v>
      </c>
      <c r="H78" s="11">
        <f>H79+H80+H81+H83+H84+H85+H86+H82</f>
        <v>841873.67</v>
      </c>
      <c r="I78" s="18">
        <f t="shared" si="2"/>
        <v>0.67520937639227696</v>
      </c>
    </row>
    <row r="79" spans="1:9" ht="27" customHeight="1" x14ac:dyDescent="0.25">
      <c r="A79" s="36" t="s">
        <v>1</v>
      </c>
      <c r="B79" s="22" t="s">
        <v>1</v>
      </c>
      <c r="C79" s="22" t="s">
        <v>1</v>
      </c>
      <c r="D79" s="22" t="s">
        <v>146</v>
      </c>
      <c r="E79" s="23" t="s">
        <v>13</v>
      </c>
      <c r="F79" s="1" t="s">
        <v>147</v>
      </c>
      <c r="G79" s="3">
        <v>122883.5</v>
      </c>
      <c r="H79" s="3">
        <v>112508.46</v>
      </c>
      <c r="I79" s="18">
        <f t="shared" si="2"/>
        <v>0.91557011315595671</v>
      </c>
    </row>
    <row r="80" spans="1:9" ht="27" customHeight="1" x14ac:dyDescent="0.25">
      <c r="A80" s="36"/>
      <c r="B80" s="22"/>
      <c r="C80" s="22"/>
      <c r="D80" s="22" t="s">
        <v>161</v>
      </c>
      <c r="E80" s="23" t="s">
        <v>13</v>
      </c>
      <c r="F80" s="1" t="s">
        <v>327</v>
      </c>
      <c r="G80" s="3">
        <v>640</v>
      </c>
      <c r="H80" s="3">
        <v>86.24</v>
      </c>
      <c r="I80" s="18">
        <f t="shared" si="2"/>
        <v>0.13474999999999998</v>
      </c>
    </row>
    <row r="81" spans="1:9" ht="25.9" customHeight="1" x14ac:dyDescent="0.25">
      <c r="A81" s="36" t="s">
        <v>1</v>
      </c>
      <c r="B81" s="22" t="s">
        <v>1</v>
      </c>
      <c r="C81" s="22" t="s">
        <v>1</v>
      </c>
      <c r="D81" s="22" t="s">
        <v>157</v>
      </c>
      <c r="E81" s="23" t="s">
        <v>13</v>
      </c>
      <c r="F81" s="1" t="s">
        <v>158</v>
      </c>
      <c r="G81" s="3">
        <v>34000</v>
      </c>
      <c r="H81" s="3">
        <v>25440</v>
      </c>
      <c r="I81" s="18">
        <f t="shared" si="2"/>
        <v>0.74823529411764711</v>
      </c>
    </row>
    <row r="82" spans="1:9" ht="25.9" customHeight="1" x14ac:dyDescent="0.25">
      <c r="A82" s="36"/>
      <c r="B82" s="22"/>
      <c r="C82" s="22"/>
      <c r="D82" s="22" t="s">
        <v>152</v>
      </c>
      <c r="E82" s="23" t="s">
        <v>13</v>
      </c>
      <c r="F82" s="1" t="s">
        <v>153</v>
      </c>
      <c r="G82" s="3">
        <v>2178.8200000000002</v>
      </c>
      <c r="H82" s="3">
        <v>2178.8200000000002</v>
      </c>
      <c r="I82" s="18">
        <f t="shared" si="2"/>
        <v>1</v>
      </c>
    </row>
    <row r="83" spans="1:9" ht="27" customHeight="1" x14ac:dyDescent="0.25">
      <c r="A83" s="36" t="s">
        <v>1</v>
      </c>
      <c r="B83" s="22" t="s">
        <v>1</v>
      </c>
      <c r="C83" s="22" t="s">
        <v>1</v>
      </c>
      <c r="D83" s="22" t="s">
        <v>163</v>
      </c>
      <c r="E83" s="23" t="s">
        <v>13</v>
      </c>
      <c r="F83" s="1" t="s">
        <v>164</v>
      </c>
      <c r="G83" s="3">
        <v>337131.18</v>
      </c>
      <c r="H83" s="3">
        <v>17241.599999999999</v>
      </c>
      <c r="I83" s="18">
        <f t="shared" si="2"/>
        <v>5.1142110320380331E-2</v>
      </c>
    </row>
    <row r="84" spans="1:9" ht="28.15" customHeight="1" x14ac:dyDescent="0.25">
      <c r="A84" s="36" t="s">
        <v>1</v>
      </c>
      <c r="B84" s="22" t="s">
        <v>1</v>
      </c>
      <c r="C84" s="22" t="s">
        <v>1</v>
      </c>
      <c r="D84" s="22" t="s">
        <v>165</v>
      </c>
      <c r="E84" s="23" t="s">
        <v>13</v>
      </c>
      <c r="F84" s="1" t="s">
        <v>166</v>
      </c>
      <c r="G84" s="2">
        <v>12000</v>
      </c>
      <c r="H84" s="2">
        <v>11631.47</v>
      </c>
      <c r="I84" s="18">
        <f t="shared" si="2"/>
        <v>0.96928916666666665</v>
      </c>
    </row>
    <row r="85" spans="1:9" ht="27" customHeight="1" x14ac:dyDescent="0.25">
      <c r="A85" s="36" t="s">
        <v>1</v>
      </c>
      <c r="B85" s="22" t="s">
        <v>1</v>
      </c>
      <c r="C85" s="22" t="s">
        <v>1</v>
      </c>
      <c r="D85" s="22" t="s">
        <v>133</v>
      </c>
      <c r="E85" s="23" t="s">
        <v>13</v>
      </c>
      <c r="F85" s="1" t="s">
        <v>134</v>
      </c>
      <c r="G85" s="2">
        <v>38000</v>
      </c>
      <c r="H85" s="2">
        <v>33000.9</v>
      </c>
      <c r="I85" s="18">
        <f t="shared" si="2"/>
        <v>0.86844473684210532</v>
      </c>
    </row>
    <row r="86" spans="1:9" ht="27" customHeight="1" x14ac:dyDescent="0.25">
      <c r="A86" s="36" t="s">
        <v>1</v>
      </c>
      <c r="B86" s="22" t="s">
        <v>1</v>
      </c>
      <c r="C86" s="22" t="s">
        <v>1</v>
      </c>
      <c r="D86" s="22" t="s">
        <v>167</v>
      </c>
      <c r="E86" s="23" t="s">
        <v>13</v>
      </c>
      <c r="F86" s="1" t="s">
        <v>168</v>
      </c>
      <c r="G86" s="2">
        <v>700000</v>
      </c>
      <c r="H86" s="2">
        <v>639786.18000000005</v>
      </c>
      <c r="I86" s="18">
        <f t="shared" si="2"/>
        <v>0.91398025714285724</v>
      </c>
    </row>
    <row r="87" spans="1:9" ht="27" customHeight="1" x14ac:dyDescent="0.25">
      <c r="A87" s="34"/>
      <c r="B87" s="19" t="s">
        <v>328</v>
      </c>
      <c r="C87" s="19"/>
      <c r="D87" s="19"/>
      <c r="E87" s="35"/>
      <c r="F87" s="10" t="s">
        <v>329</v>
      </c>
      <c r="G87" s="11">
        <f>G88+G89+G90+G91+G94++G95+G96+G97+G92+G93</f>
        <v>1805957.55</v>
      </c>
      <c r="H87" s="11">
        <f>H88+H89+H90+H91+H94++H95+H96+H97+H92+H93</f>
        <v>1358016.69</v>
      </c>
      <c r="I87" s="18">
        <f t="shared" si="2"/>
        <v>0.75196490083612422</v>
      </c>
    </row>
    <row r="88" spans="1:9" ht="27" customHeight="1" x14ac:dyDescent="0.25">
      <c r="A88" s="36"/>
      <c r="B88" s="22"/>
      <c r="C88" s="22"/>
      <c r="D88" s="22" t="s">
        <v>155</v>
      </c>
      <c r="E88" s="23" t="s">
        <v>13</v>
      </c>
      <c r="F88" s="1" t="s">
        <v>156</v>
      </c>
      <c r="G88" s="2">
        <v>6993</v>
      </c>
      <c r="H88" s="2">
        <v>253.56</v>
      </c>
      <c r="I88" s="18">
        <f t="shared" si="2"/>
        <v>3.6259116259116257E-2</v>
      </c>
    </row>
    <row r="89" spans="1:9" ht="27" customHeight="1" x14ac:dyDescent="0.25">
      <c r="A89" s="36"/>
      <c r="B89" s="22"/>
      <c r="C89" s="22"/>
      <c r="D89" s="22" t="s">
        <v>159</v>
      </c>
      <c r="E89" s="23" t="s">
        <v>13</v>
      </c>
      <c r="F89" s="1" t="s">
        <v>160</v>
      </c>
      <c r="G89" s="2">
        <v>242500</v>
      </c>
      <c r="H89" s="2">
        <v>234703.46</v>
      </c>
      <c r="I89" s="18">
        <f t="shared" si="2"/>
        <v>0.96784931958762888</v>
      </c>
    </row>
    <row r="90" spans="1:9" ht="27" customHeight="1" x14ac:dyDescent="0.25">
      <c r="A90" s="36"/>
      <c r="B90" s="22"/>
      <c r="C90" s="22"/>
      <c r="D90" s="22" t="s">
        <v>131</v>
      </c>
      <c r="E90" s="23" t="s">
        <v>13</v>
      </c>
      <c r="F90" s="1" t="s">
        <v>132</v>
      </c>
      <c r="G90" s="2">
        <v>324250</v>
      </c>
      <c r="H90" s="2">
        <v>257717.09</v>
      </c>
      <c r="I90" s="18">
        <f t="shared" si="2"/>
        <v>0.79480983808789518</v>
      </c>
    </row>
    <row r="91" spans="1:9" ht="27" customHeight="1" x14ac:dyDescent="0.25">
      <c r="A91" s="36" t="s">
        <v>1</v>
      </c>
      <c r="B91" s="22" t="s">
        <v>1</v>
      </c>
      <c r="C91" s="22" t="s">
        <v>1</v>
      </c>
      <c r="D91" s="22" t="s">
        <v>146</v>
      </c>
      <c r="E91" s="23" t="s">
        <v>13</v>
      </c>
      <c r="F91" s="1" t="s">
        <v>147</v>
      </c>
      <c r="G91" s="2">
        <v>40000</v>
      </c>
      <c r="H91" s="2">
        <v>27365.360000000001</v>
      </c>
      <c r="I91" s="18">
        <f t="shared" si="2"/>
        <v>0.68413400000000002</v>
      </c>
    </row>
    <row r="92" spans="1:9" ht="27" customHeight="1" x14ac:dyDescent="0.25">
      <c r="A92" s="36"/>
      <c r="B92" s="22"/>
      <c r="C92" s="22"/>
      <c r="D92" s="22" t="s">
        <v>361</v>
      </c>
      <c r="E92" s="23" t="s">
        <v>13</v>
      </c>
      <c r="F92" s="1" t="s">
        <v>362</v>
      </c>
      <c r="G92" s="3">
        <v>22707.55</v>
      </c>
      <c r="H92" s="3">
        <v>0</v>
      </c>
      <c r="I92" s="18">
        <f t="shared" si="2"/>
        <v>0</v>
      </c>
    </row>
    <row r="93" spans="1:9" ht="27" customHeight="1" x14ac:dyDescent="0.25">
      <c r="A93" s="36"/>
      <c r="B93" s="22"/>
      <c r="C93" s="22"/>
      <c r="D93" s="22" t="s">
        <v>363</v>
      </c>
      <c r="E93" s="23" t="s">
        <v>13</v>
      </c>
      <c r="F93" s="1" t="s">
        <v>364</v>
      </c>
      <c r="G93" s="3">
        <v>150000</v>
      </c>
      <c r="H93" s="3">
        <v>64144.5</v>
      </c>
      <c r="I93" s="18">
        <f t="shared" si="2"/>
        <v>0.42763000000000001</v>
      </c>
    </row>
    <row r="94" spans="1:9" ht="27" customHeight="1" x14ac:dyDescent="0.25">
      <c r="A94" s="36"/>
      <c r="B94" s="22"/>
      <c r="C94" s="22"/>
      <c r="D94" s="22" t="s">
        <v>190</v>
      </c>
      <c r="E94" s="23" t="s">
        <v>13</v>
      </c>
      <c r="F94" s="1" t="s">
        <v>191</v>
      </c>
      <c r="G94" s="2">
        <v>735000</v>
      </c>
      <c r="H94" s="2">
        <v>728358.24</v>
      </c>
      <c r="I94" s="18">
        <f t="shared" si="2"/>
        <v>0.99096359183673466</v>
      </c>
    </row>
    <row r="95" spans="1:9" ht="27" customHeight="1" x14ac:dyDescent="0.25">
      <c r="A95" s="36" t="s">
        <v>1</v>
      </c>
      <c r="B95" s="22" t="s">
        <v>1</v>
      </c>
      <c r="C95" s="22" t="s">
        <v>1</v>
      </c>
      <c r="D95" s="22" t="s">
        <v>163</v>
      </c>
      <c r="E95" s="23" t="s">
        <v>13</v>
      </c>
      <c r="F95" s="1" t="s">
        <v>164</v>
      </c>
      <c r="G95" s="2">
        <v>277000</v>
      </c>
      <c r="H95" s="2">
        <v>39227.480000000003</v>
      </c>
      <c r="I95" s="18">
        <f t="shared" si="2"/>
        <v>0.14161545126353792</v>
      </c>
    </row>
    <row r="96" spans="1:9" ht="28.15" customHeight="1" x14ac:dyDescent="0.25">
      <c r="A96" s="36" t="s">
        <v>1</v>
      </c>
      <c r="B96" s="22" t="s">
        <v>1</v>
      </c>
      <c r="C96" s="22" t="s">
        <v>1</v>
      </c>
      <c r="D96" s="22" t="s">
        <v>165</v>
      </c>
      <c r="E96" s="23" t="s">
        <v>13</v>
      </c>
      <c r="F96" s="1" t="s">
        <v>166</v>
      </c>
      <c r="G96" s="2">
        <v>7500</v>
      </c>
      <c r="H96" s="2">
        <v>6240</v>
      </c>
      <c r="I96" s="18">
        <f t="shared" si="2"/>
        <v>0.83199999999999996</v>
      </c>
    </row>
    <row r="97" spans="1:9" ht="27" customHeight="1" x14ac:dyDescent="0.25">
      <c r="A97" s="36" t="s">
        <v>1</v>
      </c>
      <c r="B97" s="22" t="s">
        <v>1</v>
      </c>
      <c r="C97" s="22" t="s">
        <v>1</v>
      </c>
      <c r="D97" s="22" t="s">
        <v>330</v>
      </c>
      <c r="E97" s="23" t="s">
        <v>13</v>
      </c>
      <c r="F97" s="1" t="s">
        <v>331</v>
      </c>
      <c r="G97" s="2">
        <v>7</v>
      </c>
      <c r="H97" s="2">
        <v>7</v>
      </c>
      <c r="I97" s="18">
        <f t="shared" si="2"/>
        <v>1</v>
      </c>
    </row>
    <row r="98" spans="1:9" ht="30.6" customHeight="1" x14ac:dyDescent="0.25">
      <c r="A98" s="38">
        <v>710</v>
      </c>
      <c r="B98" s="39"/>
      <c r="C98" s="39"/>
      <c r="D98" s="39"/>
      <c r="E98" s="40"/>
      <c r="F98" s="8" t="s">
        <v>169</v>
      </c>
      <c r="G98" s="9">
        <f>G99</f>
        <v>114175</v>
      </c>
      <c r="H98" s="9">
        <f>H99</f>
        <v>106050.97</v>
      </c>
      <c r="I98" s="18">
        <f t="shared" si="2"/>
        <v>0.92884580687541052</v>
      </c>
    </row>
    <row r="99" spans="1:9" ht="33" customHeight="1" x14ac:dyDescent="0.25">
      <c r="A99" s="34"/>
      <c r="B99" s="19" t="s">
        <v>170</v>
      </c>
      <c r="C99" s="19"/>
      <c r="D99" s="19"/>
      <c r="E99" s="35"/>
      <c r="F99" s="10" t="s">
        <v>171</v>
      </c>
      <c r="G99" s="11">
        <f>G100+G101+G103+G104</f>
        <v>114175</v>
      </c>
      <c r="H99" s="11">
        <f>H100+H101+H103+H104</f>
        <v>106050.97</v>
      </c>
      <c r="I99" s="18">
        <f t="shared" si="2"/>
        <v>0.92884580687541052</v>
      </c>
    </row>
    <row r="100" spans="1:9" ht="28.9" customHeight="1" x14ac:dyDescent="0.25">
      <c r="A100" s="36" t="s">
        <v>1</v>
      </c>
      <c r="B100" s="22" t="s">
        <v>1</v>
      </c>
      <c r="C100" s="22" t="s">
        <v>1</v>
      </c>
      <c r="D100" s="22" t="s">
        <v>142</v>
      </c>
      <c r="E100" s="23" t="s">
        <v>13</v>
      </c>
      <c r="F100" s="1" t="s">
        <v>143</v>
      </c>
      <c r="G100" s="2">
        <v>17625</v>
      </c>
      <c r="H100" s="2">
        <v>14500</v>
      </c>
      <c r="I100" s="18">
        <f t="shared" si="2"/>
        <v>0.82269503546099287</v>
      </c>
    </row>
    <row r="101" spans="1:9" ht="27" customHeight="1" x14ac:dyDescent="0.25">
      <c r="A101" s="36" t="s">
        <v>1</v>
      </c>
      <c r="B101" s="22" t="s">
        <v>1</v>
      </c>
      <c r="C101" s="22" t="s">
        <v>1</v>
      </c>
      <c r="D101" s="22" t="s">
        <v>146</v>
      </c>
      <c r="E101" s="23" t="s">
        <v>13</v>
      </c>
      <c r="F101" s="1" t="s">
        <v>147</v>
      </c>
      <c r="G101" s="2">
        <v>96450</v>
      </c>
      <c r="H101" s="2">
        <v>91450.97</v>
      </c>
      <c r="I101" s="18">
        <f t="shared" si="2"/>
        <v>0.94816972524624155</v>
      </c>
    </row>
    <row r="102" spans="1:9" ht="27" customHeight="1" x14ac:dyDescent="0.25">
      <c r="A102" s="36"/>
      <c r="B102" s="22"/>
      <c r="C102" s="22"/>
      <c r="D102" s="22" t="s">
        <v>188</v>
      </c>
      <c r="E102" s="23" t="s">
        <v>13</v>
      </c>
      <c r="F102" s="1" t="s">
        <v>189</v>
      </c>
      <c r="G102" s="2">
        <v>0</v>
      </c>
      <c r="H102" s="2">
        <v>0</v>
      </c>
      <c r="I102" s="18">
        <f t="shared" si="2"/>
        <v>0</v>
      </c>
    </row>
    <row r="103" spans="1:9" ht="27" customHeight="1" x14ac:dyDescent="0.25">
      <c r="A103" s="36" t="s">
        <v>1</v>
      </c>
      <c r="B103" s="22" t="s">
        <v>1</v>
      </c>
      <c r="C103" s="22" t="s">
        <v>1</v>
      </c>
      <c r="D103" s="22" t="s">
        <v>157</v>
      </c>
      <c r="E103" s="23" t="s">
        <v>13</v>
      </c>
      <c r="F103" s="1" t="s">
        <v>158</v>
      </c>
      <c r="G103" s="2">
        <v>0</v>
      </c>
      <c r="H103" s="2">
        <v>0</v>
      </c>
      <c r="I103" s="18">
        <f t="shared" si="2"/>
        <v>0</v>
      </c>
    </row>
    <row r="104" spans="1:9" ht="25.15" customHeight="1" x14ac:dyDescent="0.25">
      <c r="A104" s="36" t="s">
        <v>1</v>
      </c>
      <c r="B104" s="22" t="s">
        <v>1</v>
      </c>
      <c r="C104" s="22" t="s">
        <v>1</v>
      </c>
      <c r="D104" s="22" t="s">
        <v>165</v>
      </c>
      <c r="E104" s="23" t="s">
        <v>13</v>
      </c>
      <c r="F104" s="1" t="s">
        <v>166</v>
      </c>
      <c r="G104" s="2">
        <v>100</v>
      </c>
      <c r="H104" s="2">
        <v>100</v>
      </c>
      <c r="I104" s="18">
        <f t="shared" si="2"/>
        <v>1</v>
      </c>
    </row>
    <row r="105" spans="1:9" ht="27" customHeight="1" x14ac:dyDescent="0.25">
      <c r="A105" s="38" t="s">
        <v>38</v>
      </c>
      <c r="B105" s="39"/>
      <c r="C105" s="39"/>
      <c r="D105" s="39"/>
      <c r="E105" s="40"/>
      <c r="F105" s="8" t="s">
        <v>39</v>
      </c>
      <c r="G105" s="9">
        <f>G106+G110+G114+G147+G155+G137</f>
        <v>13875132.050000001</v>
      </c>
      <c r="H105" s="9">
        <f>H106+H110+H114+H147+H155+H137</f>
        <v>13233792.289999999</v>
      </c>
      <c r="I105" s="18">
        <f t="shared" si="2"/>
        <v>0.95377775449711832</v>
      </c>
    </row>
    <row r="106" spans="1:9" ht="29.45" customHeight="1" x14ac:dyDescent="0.25">
      <c r="A106" s="34"/>
      <c r="B106" s="19" t="s">
        <v>40</v>
      </c>
      <c r="C106" s="19"/>
      <c r="D106" s="19"/>
      <c r="E106" s="35"/>
      <c r="F106" s="10" t="s">
        <v>41</v>
      </c>
      <c r="G106" s="11">
        <f>G107+G108+G109</f>
        <v>284846</v>
      </c>
      <c r="H106" s="11">
        <f>H107+H108+H109</f>
        <v>273919.68</v>
      </c>
      <c r="I106" s="18">
        <f t="shared" si="2"/>
        <v>0.96164130793481384</v>
      </c>
    </row>
    <row r="107" spans="1:9" ht="27" customHeight="1" x14ac:dyDescent="0.25">
      <c r="A107" s="36" t="s">
        <v>1</v>
      </c>
      <c r="B107" s="22" t="s">
        <v>1</v>
      </c>
      <c r="C107" s="22" t="s">
        <v>1</v>
      </c>
      <c r="D107" s="22" t="s">
        <v>172</v>
      </c>
      <c r="E107" s="23" t="s">
        <v>13</v>
      </c>
      <c r="F107" s="1" t="s">
        <v>173</v>
      </c>
      <c r="G107" s="2">
        <v>238088.91</v>
      </c>
      <c r="H107" s="2">
        <v>228956.24</v>
      </c>
      <c r="I107" s="18">
        <f t="shared" si="2"/>
        <v>0.96164176651487043</v>
      </c>
    </row>
    <row r="108" spans="1:9" ht="28.9" customHeight="1" x14ac:dyDescent="0.25">
      <c r="A108" s="36" t="s">
        <v>1</v>
      </c>
      <c r="B108" s="22" t="s">
        <v>1</v>
      </c>
      <c r="C108" s="22" t="s">
        <v>1</v>
      </c>
      <c r="D108" s="22" t="s">
        <v>139</v>
      </c>
      <c r="E108" s="23" t="s">
        <v>13</v>
      </c>
      <c r="F108" s="1" t="s">
        <v>140</v>
      </c>
      <c r="G108" s="2">
        <v>40923.93</v>
      </c>
      <c r="H108" s="2">
        <v>39354.019999999997</v>
      </c>
      <c r="I108" s="18">
        <f t="shared" si="2"/>
        <v>0.96163833727601422</v>
      </c>
    </row>
    <row r="109" spans="1:9" ht="27" customHeight="1" x14ac:dyDescent="0.25">
      <c r="A109" s="36" t="s">
        <v>1</v>
      </c>
      <c r="B109" s="22" t="s">
        <v>1</v>
      </c>
      <c r="C109" s="22" t="s">
        <v>1</v>
      </c>
      <c r="D109" s="22" t="s">
        <v>141</v>
      </c>
      <c r="E109" s="23" t="s">
        <v>13</v>
      </c>
      <c r="F109" s="1" t="s">
        <v>297</v>
      </c>
      <c r="G109" s="2">
        <v>5833.16</v>
      </c>
      <c r="H109" s="2">
        <v>5609.42</v>
      </c>
      <c r="I109" s="18">
        <f t="shared" si="2"/>
        <v>0.96164343169054167</v>
      </c>
    </row>
    <row r="110" spans="1:9" ht="27" customHeight="1" x14ac:dyDescent="0.25">
      <c r="A110" s="34"/>
      <c r="B110" s="19" t="s">
        <v>174</v>
      </c>
      <c r="C110" s="19"/>
      <c r="D110" s="19"/>
      <c r="E110" s="35"/>
      <c r="F110" s="10" t="s">
        <v>175</v>
      </c>
      <c r="G110" s="11">
        <f>G111+G112+G113</f>
        <v>426882.5</v>
      </c>
      <c r="H110" s="11">
        <f>H111+H112+H113</f>
        <v>418077.50999999995</v>
      </c>
      <c r="I110" s="18">
        <f t="shared" si="2"/>
        <v>0.97937373867516231</v>
      </c>
    </row>
    <row r="111" spans="1:9" ht="27" customHeight="1" x14ac:dyDescent="0.25">
      <c r="A111" s="36" t="s">
        <v>1</v>
      </c>
      <c r="B111" s="22" t="s">
        <v>1</v>
      </c>
      <c r="C111" s="22" t="s">
        <v>1</v>
      </c>
      <c r="D111" s="22" t="s">
        <v>176</v>
      </c>
      <c r="E111" s="23" t="s">
        <v>13</v>
      </c>
      <c r="F111" s="1" t="s">
        <v>177</v>
      </c>
      <c r="G111" s="2">
        <v>356107.5</v>
      </c>
      <c r="H111" s="2">
        <v>353461.87</v>
      </c>
      <c r="I111" s="18">
        <f t="shared" si="2"/>
        <v>0.99257069845482049</v>
      </c>
    </row>
    <row r="112" spans="1:9" ht="27" customHeight="1" x14ac:dyDescent="0.25">
      <c r="A112" s="36" t="s">
        <v>1</v>
      </c>
      <c r="B112" s="22" t="s">
        <v>1</v>
      </c>
      <c r="C112" s="22" t="s">
        <v>1</v>
      </c>
      <c r="D112" s="22" t="s">
        <v>155</v>
      </c>
      <c r="E112" s="23" t="s">
        <v>13</v>
      </c>
      <c r="F112" s="1" t="s">
        <v>156</v>
      </c>
      <c r="G112" s="2">
        <v>4275</v>
      </c>
      <c r="H112" s="2">
        <v>3494.97</v>
      </c>
      <c r="I112" s="18">
        <f t="shared" si="2"/>
        <v>0.81753684210526312</v>
      </c>
    </row>
    <row r="113" spans="1:9" ht="27" customHeight="1" x14ac:dyDescent="0.25">
      <c r="A113" s="36" t="s">
        <v>1</v>
      </c>
      <c r="B113" s="22" t="s">
        <v>1</v>
      </c>
      <c r="C113" s="22" t="s">
        <v>1</v>
      </c>
      <c r="D113" s="22" t="s">
        <v>146</v>
      </c>
      <c r="E113" s="23" t="s">
        <v>13</v>
      </c>
      <c r="F113" s="1" t="s">
        <v>147</v>
      </c>
      <c r="G113" s="2">
        <v>66500</v>
      </c>
      <c r="H113" s="2">
        <v>61120.67</v>
      </c>
      <c r="I113" s="18">
        <f t="shared" si="2"/>
        <v>0.91910781954887211</v>
      </c>
    </row>
    <row r="114" spans="1:9" ht="27" customHeight="1" x14ac:dyDescent="0.25">
      <c r="A114" s="34"/>
      <c r="B114" s="19" t="s">
        <v>43</v>
      </c>
      <c r="C114" s="19"/>
      <c r="D114" s="19"/>
      <c r="E114" s="35"/>
      <c r="F114" s="10" t="s">
        <v>44</v>
      </c>
      <c r="G114" s="11">
        <f>G115+G116+G117+G118+G119+G120+G121+G122+G123+G124+G125+G126+G127+G128+G129+G130+G131+G132+G134+G135+G136+G133</f>
        <v>12261621.200000001</v>
      </c>
      <c r="H114" s="11">
        <f>H115+H116+H117+H118+H119+H120+H121+H122+H123+H124+H125+H126+H127+H128+H129+H130+H131+H132+H134+H135+H136+H133</f>
        <v>11778717.52</v>
      </c>
      <c r="I114" s="18">
        <f t="shared" si="2"/>
        <v>0.96061665320406397</v>
      </c>
    </row>
    <row r="115" spans="1:9" ht="26.45" customHeight="1" x14ac:dyDescent="0.25">
      <c r="A115" s="36" t="s">
        <v>1</v>
      </c>
      <c r="B115" s="22" t="s">
        <v>1</v>
      </c>
      <c r="C115" s="22" t="s">
        <v>1</v>
      </c>
      <c r="D115" s="22" t="s">
        <v>178</v>
      </c>
      <c r="E115" s="23" t="s">
        <v>13</v>
      </c>
      <c r="F115" s="1" t="s">
        <v>179</v>
      </c>
      <c r="G115" s="2">
        <v>38442</v>
      </c>
      <c r="H115" s="2">
        <v>37717.19</v>
      </c>
      <c r="I115" s="18">
        <f t="shared" si="2"/>
        <v>0.98114536184381673</v>
      </c>
    </row>
    <row r="116" spans="1:9" ht="27" customHeight="1" x14ac:dyDescent="0.25">
      <c r="A116" s="36" t="s">
        <v>1</v>
      </c>
      <c r="B116" s="22" t="s">
        <v>1</v>
      </c>
      <c r="C116" s="22" t="s">
        <v>1</v>
      </c>
      <c r="D116" s="22" t="s">
        <v>172</v>
      </c>
      <c r="E116" s="23" t="s">
        <v>13</v>
      </c>
      <c r="F116" s="1" t="s">
        <v>173</v>
      </c>
      <c r="G116" s="2">
        <v>7676105.9000000004</v>
      </c>
      <c r="H116" s="2">
        <v>7544536.9100000001</v>
      </c>
      <c r="I116" s="18">
        <f t="shared" si="2"/>
        <v>0.98285993031961683</v>
      </c>
    </row>
    <row r="117" spans="1:9" ht="28.9" customHeight="1" x14ac:dyDescent="0.25">
      <c r="A117" s="36" t="s">
        <v>1</v>
      </c>
      <c r="B117" s="22" t="s">
        <v>1</v>
      </c>
      <c r="C117" s="22" t="s">
        <v>1</v>
      </c>
      <c r="D117" s="22" t="s">
        <v>180</v>
      </c>
      <c r="E117" s="23" t="s">
        <v>13</v>
      </c>
      <c r="F117" s="1" t="s">
        <v>181</v>
      </c>
      <c r="G117" s="2">
        <v>517375.48</v>
      </c>
      <c r="H117" s="2">
        <v>516978.82</v>
      </c>
      <c r="I117" s="18">
        <f t="shared" si="2"/>
        <v>0.99923332276976096</v>
      </c>
    </row>
    <row r="118" spans="1:9" ht="27" customHeight="1" x14ac:dyDescent="0.25">
      <c r="A118" s="36" t="s">
        <v>1</v>
      </c>
      <c r="B118" s="22" t="s">
        <v>1</v>
      </c>
      <c r="C118" s="22" t="s">
        <v>1</v>
      </c>
      <c r="D118" s="22" t="s">
        <v>139</v>
      </c>
      <c r="E118" s="23" t="s">
        <v>13</v>
      </c>
      <c r="F118" s="1" t="s">
        <v>140</v>
      </c>
      <c r="G118" s="2">
        <v>979586.28</v>
      </c>
      <c r="H118" s="2">
        <v>878841.31</v>
      </c>
      <c r="I118" s="18">
        <f t="shared" si="2"/>
        <v>0.89715559307343506</v>
      </c>
    </row>
    <row r="119" spans="1:9" ht="27" customHeight="1" x14ac:dyDescent="0.25">
      <c r="A119" s="36" t="s">
        <v>1</v>
      </c>
      <c r="B119" s="22" t="s">
        <v>1</v>
      </c>
      <c r="C119" s="22" t="s">
        <v>1</v>
      </c>
      <c r="D119" s="22" t="s">
        <v>141</v>
      </c>
      <c r="E119" s="23" t="s">
        <v>13</v>
      </c>
      <c r="F119" s="1" t="s">
        <v>297</v>
      </c>
      <c r="G119" s="2">
        <v>161757.10999999999</v>
      </c>
      <c r="H119" s="2">
        <v>144044.04999999999</v>
      </c>
      <c r="I119" s="18">
        <f t="shared" ref="I119:I175" si="3">IF($G119=0,0,$H119/$G119)</f>
        <v>0.89049594172398361</v>
      </c>
    </row>
    <row r="120" spans="1:9" ht="27" customHeight="1" x14ac:dyDescent="0.25">
      <c r="A120" s="36" t="s">
        <v>1</v>
      </c>
      <c r="B120" s="22" t="s">
        <v>1</v>
      </c>
      <c r="C120" s="22" t="s">
        <v>1</v>
      </c>
      <c r="D120" s="22" t="s">
        <v>182</v>
      </c>
      <c r="E120" s="23" t="s">
        <v>13</v>
      </c>
      <c r="F120" s="1" t="s">
        <v>183</v>
      </c>
      <c r="G120" s="2">
        <v>133000</v>
      </c>
      <c r="H120" s="2">
        <v>110459.47</v>
      </c>
      <c r="I120" s="18">
        <f t="shared" si="3"/>
        <v>0.83052233082706772</v>
      </c>
    </row>
    <row r="121" spans="1:9" ht="27" customHeight="1" x14ac:dyDescent="0.25">
      <c r="A121" s="36" t="s">
        <v>1</v>
      </c>
      <c r="B121" s="22" t="s">
        <v>1</v>
      </c>
      <c r="C121" s="22" t="s">
        <v>1</v>
      </c>
      <c r="D121" s="22" t="s">
        <v>142</v>
      </c>
      <c r="E121" s="23" t="s">
        <v>13</v>
      </c>
      <c r="F121" s="1" t="s">
        <v>143</v>
      </c>
      <c r="G121" s="2">
        <v>121220</v>
      </c>
      <c r="H121" s="2">
        <v>76088.11</v>
      </c>
      <c r="I121" s="18">
        <f t="shared" si="3"/>
        <v>0.62768610790298629</v>
      </c>
    </row>
    <row r="122" spans="1:9" ht="27" customHeight="1" x14ac:dyDescent="0.25">
      <c r="A122" s="36" t="s">
        <v>1</v>
      </c>
      <c r="B122" s="22" t="s">
        <v>1</v>
      </c>
      <c r="C122" s="22" t="s">
        <v>1</v>
      </c>
      <c r="D122" s="22" t="s">
        <v>155</v>
      </c>
      <c r="E122" s="23" t="s">
        <v>13</v>
      </c>
      <c r="F122" s="1" t="s">
        <v>156</v>
      </c>
      <c r="G122" s="3">
        <v>454735</v>
      </c>
      <c r="H122" s="2">
        <v>451876.94</v>
      </c>
      <c r="I122" s="18">
        <f t="shared" si="3"/>
        <v>0.9937148888913323</v>
      </c>
    </row>
    <row r="123" spans="1:9" ht="27" customHeight="1" x14ac:dyDescent="0.25">
      <c r="A123" s="36" t="s">
        <v>1</v>
      </c>
      <c r="B123" s="22" t="s">
        <v>1</v>
      </c>
      <c r="C123" s="22" t="s">
        <v>1</v>
      </c>
      <c r="D123" s="22" t="s">
        <v>184</v>
      </c>
      <c r="E123" s="23" t="s">
        <v>13</v>
      </c>
      <c r="F123" s="1" t="s">
        <v>185</v>
      </c>
      <c r="G123" s="2">
        <v>4990</v>
      </c>
      <c r="H123" s="2">
        <v>3756.87</v>
      </c>
      <c r="I123" s="18">
        <f t="shared" si="3"/>
        <v>0.75287975951903807</v>
      </c>
    </row>
    <row r="124" spans="1:9" ht="27" customHeight="1" x14ac:dyDescent="0.25">
      <c r="A124" s="36" t="s">
        <v>1</v>
      </c>
      <c r="B124" s="22" t="s">
        <v>1</v>
      </c>
      <c r="C124" s="22" t="s">
        <v>1</v>
      </c>
      <c r="D124" s="22" t="s">
        <v>159</v>
      </c>
      <c r="E124" s="23" t="s">
        <v>13</v>
      </c>
      <c r="F124" s="1" t="s">
        <v>160</v>
      </c>
      <c r="G124" s="2">
        <v>245481.98</v>
      </c>
      <c r="H124" s="2">
        <v>190880.52</v>
      </c>
      <c r="I124" s="18">
        <f t="shared" si="3"/>
        <v>0.77757446799149976</v>
      </c>
    </row>
    <row r="125" spans="1:9" ht="27" customHeight="1" x14ac:dyDescent="0.25">
      <c r="A125" s="36" t="s">
        <v>1</v>
      </c>
      <c r="B125" s="22" t="s">
        <v>1</v>
      </c>
      <c r="C125" s="22" t="s">
        <v>1</v>
      </c>
      <c r="D125" s="22" t="s">
        <v>131</v>
      </c>
      <c r="E125" s="23" t="s">
        <v>13</v>
      </c>
      <c r="F125" s="1" t="s">
        <v>132</v>
      </c>
      <c r="G125" s="3">
        <v>133500</v>
      </c>
      <c r="H125" s="2">
        <v>130720.97</v>
      </c>
      <c r="I125" s="18">
        <f t="shared" si="3"/>
        <v>0.97918329588014985</v>
      </c>
    </row>
    <row r="126" spans="1:9" ht="27" customHeight="1" x14ac:dyDescent="0.25">
      <c r="A126" s="36" t="s">
        <v>1</v>
      </c>
      <c r="B126" s="22" t="s">
        <v>1</v>
      </c>
      <c r="C126" s="22" t="s">
        <v>1</v>
      </c>
      <c r="D126" s="22" t="s">
        <v>186</v>
      </c>
      <c r="E126" s="23" t="s">
        <v>13</v>
      </c>
      <c r="F126" s="1" t="s">
        <v>187</v>
      </c>
      <c r="G126" s="2">
        <v>18789.59</v>
      </c>
      <c r="H126" s="2">
        <v>10912.3</v>
      </c>
      <c r="I126" s="18">
        <f t="shared" si="3"/>
        <v>0.58076307146670036</v>
      </c>
    </row>
    <row r="127" spans="1:9" ht="27" customHeight="1" x14ac:dyDescent="0.25">
      <c r="A127" s="36" t="s">
        <v>1</v>
      </c>
      <c r="B127" s="22" t="s">
        <v>1</v>
      </c>
      <c r="C127" s="22" t="s">
        <v>1</v>
      </c>
      <c r="D127" s="22" t="s">
        <v>146</v>
      </c>
      <c r="E127" s="23" t="s">
        <v>13</v>
      </c>
      <c r="F127" s="1" t="s">
        <v>147</v>
      </c>
      <c r="G127" s="2">
        <v>1089868.6399999999</v>
      </c>
      <c r="H127" s="2">
        <v>1021520.33</v>
      </c>
      <c r="I127" s="18">
        <f t="shared" si="3"/>
        <v>0.93728757072962487</v>
      </c>
    </row>
    <row r="128" spans="1:9" ht="27" customHeight="1" x14ac:dyDescent="0.25">
      <c r="A128" s="36"/>
      <c r="B128" s="22"/>
      <c r="C128" s="22"/>
      <c r="D128" s="22" t="s">
        <v>146</v>
      </c>
      <c r="E128" s="23" t="s">
        <v>0</v>
      </c>
      <c r="F128" s="1" t="s">
        <v>147</v>
      </c>
      <c r="G128" s="2">
        <v>100000</v>
      </c>
      <c r="H128" s="2">
        <v>99630</v>
      </c>
      <c r="I128" s="18">
        <f t="shared" si="3"/>
        <v>0.99629999999999996</v>
      </c>
    </row>
    <row r="129" spans="1:9" ht="27" customHeight="1" x14ac:dyDescent="0.25">
      <c r="A129" s="36" t="s">
        <v>1</v>
      </c>
      <c r="B129" s="22" t="s">
        <v>1</v>
      </c>
      <c r="C129" s="22" t="s">
        <v>1</v>
      </c>
      <c r="D129" s="22" t="s">
        <v>188</v>
      </c>
      <c r="E129" s="23" t="s">
        <v>13</v>
      </c>
      <c r="F129" s="1" t="s">
        <v>189</v>
      </c>
      <c r="G129" s="2">
        <v>94536.4</v>
      </c>
      <c r="H129" s="2">
        <v>75855.679999999993</v>
      </c>
      <c r="I129" s="18">
        <f t="shared" si="3"/>
        <v>0.80239653720683246</v>
      </c>
    </row>
    <row r="130" spans="1:9" ht="24.6" customHeight="1" x14ac:dyDescent="0.25">
      <c r="A130" s="36" t="s">
        <v>1</v>
      </c>
      <c r="B130" s="22" t="s">
        <v>1</v>
      </c>
      <c r="C130" s="22" t="s">
        <v>1</v>
      </c>
      <c r="D130" s="22" t="s">
        <v>192</v>
      </c>
      <c r="E130" s="23" t="s">
        <v>13</v>
      </c>
      <c r="F130" s="1" t="s">
        <v>193</v>
      </c>
      <c r="G130" s="2">
        <v>44912.5</v>
      </c>
      <c r="H130" s="2">
        <v>43998.95</v>
      </c>
      <c r="I130" s="18">
        <f t="shared" si="3"/>
        <v>0.97965933760089052</v>
      </c>
    </row>
    <row r="131" spans="1:9" ht="27" customHeight="1" x14ac:dyDescent="0.25">
      <c r="A131" s="36" t="s">
        <v>1</v>
      </c>
      <c r="B131" s="22" t="s">
        <v>1</v>
      </c>
      <c r="C131" s="22" t="s">
        <v>1</v>
      </c>
      <c r="D131" s="22" t="s">
        <v>144</v>
      </c>
      <c r="E131" s="23" t="s">
        <v>13</v>
      </c>
      <c r="F131" s="1" t="s">
        <v>145</v>
      </c>
      <c r="G131" s="2">
        <v>90330.05</v>
      </c>
      <c r="H131" s="2">
        <v>90330.05</v>
      </c>
      <c r="I131" s="18">
        <f t="shared" si="3"/>
        <v>1</v>
      </c>
    </row>
    <row r="132" spans="1:9" ht="33" customHeight="1" x14ac:dyDescent="0.25">
      <c r="A132" s="36" t="s">
        <v>1</v>
      </c>
      <c r="B132" s="22" t="s">
        <v>1</v>
      </c>
      <c r="C132" s="22" t="s">
        <v>1</v>
      </c>
      <c r="D132" s="22" t="s">
        <v>194</v>
      </c>
      <c r="E132" s="23" t="s">
        <v>13</v>
      </c>
      <c r="F132" s="1" t="s">
        <v>195</v>
      </c>
      <c r="G132" s="2">
        <v>189607.1</v>
      </c>
      <c r="H132" s="2">
        <v>189607.1</v>
      </c>
      <c r="I132" s="18">
        <f t="shared" si="3"/>
        <v>1</v>
      </c>
    </row>
    <row r="133" spans="1:9" ht="33" customHeight="1" x14ac:dyDescent="0.25">
      <c r="A133" s="36"/>
      <c r="B133" s="22"/>
      <c r="C133" s="22"/>
      <c r="D133" s="22" t="s">
        <v>356</v>
      </c>
      <c r="E133" s="23" t="s">
        <v>13</v>
      </c>
      <c r="F133" s="1" t="s">
        <v>365</v>
      </c>
      <c r="G133" s="3">
        <v>437</v>
      </c>
      <c r="H133" s="3">
        <v>433.87</v>
      </c>
      <c r="I133" s="18">
        <f t="shared" si="3"/>
        <v>0.992837528604119</v>
      </c>
    </row>
    <row r="134" spans="1:9" ht="27" customHeight="1" x14ac:dyDescent="0.25">
      <c r="A134" s="36" t="s">
        <v>1</v>
      </c>
      <c r="B134" s="22" t="s">
        <v>1</v>
      </c>
      <c r="C134" s="22" t="s">
        <v>1</v>
      </c>
      <c r="D134" s="22" t="s">
        <v>196</v>
      </c>
      <c r="E134" s="23" t="s">
        <v>13</v>
      </c>
      <c r="F134" s="1" t="s">
        <v>197</v>
      </c>
      <c r="G134" s="2">
        <v>70849.67</v>
      </c>
      <c r="H134" s="2">
        <v>70849.67</v>
      </c>
      <c r="I134" s="18">
        <f t="shared" si="3"/>
        <v>1</v>
      </c>
    </row>
    <row r="135" spans="1:9" ht="27" customHeight="1" x14ac:dyDescent="0.25">
      <c r="A135" s="36"/>
      <c r="B135" s="22"/>
      <c r="C135" s="22"/>
      <c r="D135" s="22">
        <v>471</v>
      </c>
      <c r="E135" s="37">
        <v>0</v>
      </c>
      <c r="F135" s="1" t="s">
        <v>302</v>
      </c>
      <c r="G135" s="2">
        <v>29531.74</v>
      </c>
      <c r="H135" s="2">
        <v>28933.63</v>
      </c>
      <c r="I135" s="18">
        <f t="shared" si="3"/>
        <v>0.97974687573437935</v>
      </c>
    </row>
    <row r="136" spans="1:9" ht="27" customHeight="1" x14ac:dyDescent="0.25">
      <c r="A136" s="36"/>
      <c r="B136" s="22"/>
      <c r="C136" s="22"/>
      <c r="D136" s="22">
        <v>606</v>
      </c>
      <c r="E136" s="37" t="s">
        <v>13</v>
      </c>
      <c r="F136" s="1" t="s">
        <v>168</v>
      </c>
      <c r="G136" s="2">
        <v>66564.759999999995</v>
      </c>
      <c r="H136" s="2">
        <v>60744.78</v>
      </c>
      <c r="I136" s="18">
        <f t="shared" si="3"/>
        <v>0.91256664938024268</v>
      </c>
    </row>
    <row r="137" spans="1:9" ht="27" customHeight="1" x14ac:dyDescent="0.25">
      <c r="A137" s="34"/>
      <c r="B137" s="19" t="s">
        <v>366</v>
      </c>
      <c r="C137" s="19"/>
      <c r="D137" s="19"/>
      <c r="E137" s="49"/>
      <c r="F137" s="10" t="s">
        <v>367</v>
      </c>
      <c r="G137" s="11">
        <f>G138+G139+G140+G141+G142+G143+G144+G145+G146</f>
        <v>112750.65</v>
      </c>
      <c r="H137" s="11">
        <f>H138+H139+H140+H141+H142+H143+H144+H145+H146</f>
        <v>102060.19</v>
      </c>
      <c r="I137" s="18">
        <f t="shared" si="3"/>
        <v>0.90518493684958812</v>
      </c>
    </row>
    <row r="138" spans="1:9" ht="27" customHeight="1" x14ac:dyDescent="0.25">
      <c r="A138" s="36"/>
      <c r="B138" s="22"/>
      <c r="C138" s="22"/>
      <c r="D138" s="22" t="s">
        <v>176</v>
      </c>
      <c r="E138" s="37" t="s">
        <v>13</v>
      </c>
      <c r="F138" s="1" t="s">
        <v>177</v>
      </c>
      <c r="G138" s="3">
        <v>51700</v>
      </c>
      <c r="H138" s="3">
        <v>51700</v>
      </c>
      <c r="I138" s="18">
        <f t="shared" si="3"/>
        <v>1</v>
      </c>
    </row>
    <row r="139" spans="1:9" ht="27" customHeight="1" x14ac:dyDescent="0.25">
      <c r="A139" s="36"/>
      <c r="B139" s="22"/>
      <c r="C139" s="22"/>
      <c r="D139" s="22" t="s">
        <v>172</v>
      </c>
      <c r="E139" s="37" t="s">
        <v>13</v>
      </c>
      <c r="F139" s="1" t="s">
        <v>173</v>
      </c>
      <c r="G139" s="3">
        <v>24000</v>
      </c>
      <c r="H139" s="3">
        <v>15640.6</v>
      </c>
      <c r="I139" s="18">
        <f t="shared" si="3"/>
        <v>0.65169166666666667</v>
      </c>
    </row>
    <row r="140" spans="1:9" ht="27" customHeight="1" x14ac:dyDescent="0.25">
      <c r="A140" s="36"/>
      <c r="B140" s="22"/>
      <c r="C140" s="22"/>
      <c r="D140" s="22" t="s">
        <v>139</v>
      </c>
      <c r="E140" s="37" t="s">
        <v>13</v>
      </c>
      <c r="F140" s="1" t="s">
        <v>140</v>
      </c>
      <c r="G140" s="3">
        <v>6257.2</v>
      </c>
      <c r="H140" s="3">
        <v>4175.59</v>
      </c>
      <c r="I140" s="18">
        <f t="shared" si="3"/>
        <v>0.6673256408617273</v>
      </c>
    </row>
    <row r="141" spans="1:9" ht="27" customHeight="1" x14ac:dyDescent="0.25">
      <c r="A141" s="36"/>
      <c r="B141" s="22"/>
      <c r="C141" s="22"/>
      <c r="D141" s="22" t="s">
        <v>141</v>
      </c>
      <c r="E141" s="37" t="s">
        <v>13</v>
      </c>
      <c r="F141" s="1" t="s">
        <v>297</v>
      </c>
      <c r="G141" s="3">
        <v>921.8</v>
      </c>
      <c r="H141" s="3">
        <v>673.19</v>
      </c>
      <c r="I141" s="18">
        <f t="shared" si="3"/>
        <v>0.73029941418962907</v>
      </c>
    </row>
    <row r="142" spans="1:9" ht="27" customHeight="1" x14ac:dyDescent="0.25">
      <c r="A142" s="36"/>
      <c r="B142" s="22"/>
      <c r="C142" s="22"/>
      <c r="D142" s="22" t="s">
        <v>142</v>
      </c>
      <c r="E142" s="37" t="s">
        <v>13</v>
      </c>
      <c r="F142" s="1" t="s">
        <v>143</v>
      </c>
      <c r="G142" s="3">
        <v>12400</v>
      </c>
      <c r="H142" s="3">
        <v>12400</v>
      </c>
      <c r="I142" s="18">
        <f t="shared" si="3"/>
        <v>1</v>
      </c>
    </row>
    <row r="143" spans="1:9" ht="27" customHeight="1" x14ac:dyDescent="0.25">
      <c r="A143" s="36"/>
      <c r="B143" s="22"/>
      <c r="C143" s="22"/>
      <c r="D143" s="22" t="s">
        <v>155</v>
      </c>
      <c r="E143" s="37" t="s">
        <v>13</v>
      </c>
      <c r="F143" s="1" t="s">
        <v>156</v>
      </c>
      <c r="G143" s="3">
        <v>8714.65</v>
      </c>
      <c r="H143" s="3">
        <v>8714.65</v>
      </c>
      <c r="I143" s="18">
        <f t="shared" si="3"/>
        <v>1</v>
      </c>
    </row>
    <row r="144" spans="1:9" ht="27" customHeight="1" x14ac:dyDescent="0.25">
      <c r="A144" s="36"/>
      <c r="B144" s="22"/>
      <c r="C144" s="22"/>
      <c r="D144" s="22" t="s">
        <v>146</v>
      </c>
      <c r="E144" s="37" t="s">
        <v>13</v>
      </c>
      <c r="F144" s="1" t="s">
        <v>147</v>
      </c>
      <c r="G144" s="3">
        <v>7000</v>
      </c>
      <c r="H144" s="3">
        <v>7000</v>
      </c>
      <c r="I144" s="18">
        <f t="shared" si="3"/>
        <v>1</v>
      </c>
    </row>
    <row r="145" spans="1:9" ht="27" customHeight="1" x14ac:dyDescent="0.25">
      <c r="A145" s="36"/>
      <c r="B145" s="22"/>
      <c r="C145" s="22"/>
      <c r="D145" s="22" t="s">
        <v>188</v>
      </c>
      <c r="E145" s="37" t="s">
        <v>13</v>
      </c>
      <c r="F145" s="1" t="s">
        <v>189</v>
      </c>
      <c r="G145" s="3">
        <v>1651</v>
      </c>
      <c r="H145" s="3">
        <v>1651</v>
      </c>
      <c r="I145" s="18">
        <f t="shared" si="3"/>
        <v>1</v>
      </c>
    </row>
    <row r="146" spans="1:9" ht="27" customHeight="1" x14ac:dyDescent="0.25">
      <c r="A146" s="36"/>
      <c r="B146" s="22"/>
      <c r="C146" s="22"/>
      <c r="D146" s="22" t="s">
        <v>304</v>
      </c>
      <c r="E146" s="37" t="s">
        <v>13</v>
      </c>
      <c r="F146" s="1" t="s">
        <v>302</v>
      </c>
      <c r="G146" s="3">
        <v>106</v>
      </c>
      <c r="H146" s="3">
        <v>105.16</v>
      </c>
      <c r="I146" s="18">
        <f t="shared" si="3"/>
        <v>0.99207547169811316</v>
      </c>
    </row>
    <row r="147" spans="1:9" ht="27" customHeight="1" x14ac:dyDescent="0.25">
      <c r="A147" s="34"/>
      <c r="B147" s="19" t="s">
        <v>45</v>
      </c>
      <c r="C147" s="19"/>
      <c r="D147" s="19"/>
      <c r="E147" s="35"/>
      <c r="F147" s="10" t="s">
        <v>46</v>
      </c>
      <c r="G147" s="11">
        <f>G148+G149+G150+G151+G152+G153+G154</f>
        <v>178478</v>
      </c>
      <c r="H147" s="11">
        <f>H148+H149+H150+H151+H152+H153+H154</f>
        <v>156538.65999999997</v>
      </c>
      <c r="I147" s="18">
        <f t="shared" si="3"/>
        <v>0.8770753818397784</v>
      </c>
    </row>
    <row r="148" spans="1:9" ht="27" customHeight="1" x14ac:dyDescent="0.25">
      <c r="A148" s="36"/>
      <c r="B148" s="22"/>
      <c r="C148" s="22"/>
      <c r="D148" s="22" t="s">
        <v>139</v>
      </c>
      <c r="E148" s="23" t="s">
        <v>13</v>
      </c>
      <c r="F148" s="1" t="s">
        <v>140</v>
      </c>
      <c r="G148" s="2">
        <v>4915</v>
      </c>
      <c r="H148" s="2">
        <v>0</v>
      </c>
      <c r="I148" s="18">
        <f t="shared" si="3"/>
        <v>0</v>
      </c>
    </row>
    <row r="149" spans="1:9" ht="27" customHeight="1" x14ac:dyDescent="0.25">
      <c r="A149" s="36"/>
      <c r="B149" s="22"/>
      <c r="C149" s="22"/>
      <c r="D149" s="22" t="s">
        <v>141</v>
      </c>
      <c r="E149" s="23" t="s">
        <v>13</v>
      </c>
      <c r="F149" s="1" t="s">
        <v>297</v>
      </c>
      <c r="G149" s="2">
        <v>6313</v>
      </c>
      <c r="H149" s="2">
        <v>0</v>
      </c>
      <c r="I149" s="18">
        <f t="shared" si="3"/>
        <v>0</v>
      </c>
    </row>
    <row r="150" spans="1:9" ht="27" customHeight="1" x14ac:dyDescent="0.25">
      <c r="A150" s="36" t="s">
        <v>1</v>
      </c>
      <c r="B150" s="22" t="s">
        <v>1</v>
      </c>
      <c r="C150" s="22" t="s">
        <v>1</v>
      </c>
      <c r="D150" s="22" t="s">
        <v>142</v>
      </c>
      <c r="E150" s="23" t="s">
        <v>13</v>
      </c>
      <c r="F150" s="1" t="s">
        <v>143</v>
      </c>
      <c r="G150" s="2">
        <v>25000</v>
      </c>
      <c r="H150" s="2">
        <v>19765.599999999999</v>
      </c>
      <c r="I150" s="18">
        <f t="shared" si="3"/>
        <v>0.79062399999999999</v>
      </c>
    </row>
    <row r="151" spans="1:9" ht="27" customHeight="1" x14ac:dyDescent="0.25">
      <c r="A151" s="36" t="s">
        <v>1</v>
      </c>
      <c r="B151" s="22" t="s">
        <v>1</v>
      </c>
      <c r="C151" s="22" t="s">
        <v>1</v>
      </c>
      <c r="D151" s="22" t="s">
        <v>155</v>
      </c>
      <c r="E151" s="23" t="s">
        <v>13</v>
      </c>
      <c r="F151" s="1" t="s">
        <v>156</v>
      </c>
      <c r="G151" s="2">
        <v>57500</v>
      </c>
      <c r="H151" s="2">
        <v>55790.15</v>
      </c>
      <c r="I151" s="18">
        <f t="shared" si="3"/>
        <v>0.97026347826086956</v>
      </c>
    </row>
    <row r="152" spans="1:9" ht="27" customHeight="1" x14ac:dyDescent="0.25">
      <c r="A152" s="36" t="s">
        <v>1</v>
      </c>
      <c r="B152" s="22" t="s">
        <v>1</v>
      </c>
      <c r="C152" s="22" t="s">
        <v>1</v>
      </c>
      <c r="D152" s="22" t="s">
        <v>146</v>
      </c>
      <c r="E152" s="23" t="s">
        <v>13</v>
      </c>
      <c r="F152" s="1" t="s">
        <v>147</v>
      </c>
      <c r="G152" s="2">
        <v>70000</v>
      </c>
      <c r="H152" s="2">
        <v>68119.740000000005</v>
      </c>
      <c r="I152" s="18">
        <f t="shared" si="3"/>
        <v>0.97313914285714298</v>
      </c>
    </row>
    <row r="153" spans="1:9" ht="27" customHeight="1" x14ac:dyDescent="0.25">
      <c r="A153" s="36" t="s">
        <v>1</v>
      </c>
      <c r="B153" s="22" t="s">
        <v>1</v>
      </c>
      <c r="C153" s="22" t="s">
        <v>1</v>
      </c>
      <c r="D153" s="22" t="s">
        <v>161</v>
      </c>
      <c r="E153" s="23" t="s">
        <v>13</v>
      </c>
      <c r="F153" s="1" t="s">
        <v>162</v>
      </c>
      <c r="G153" s="2">
        <v>2000</v>
      </c>
      <c r="H153" s="2">
        <v>221.4</v>
      </c>
      <c r="I153" s="18">
        <f t="shared" si="3"/>
        <v>0.11070000000000001</v>
      </c>
    </row>
    <row r="154" spans="1:9" ht="29.45" customHeight="1" x14ac:dyDescent="0.25">
      <c r="A154" s="36" t="s">
        <v>1</v>
      </c>
      <c r="B154" s="22" t="s">
        <v>1</v>
      </c>
      <c r="C154" s="22" t="s">
        <v>1</v>
      </c>
      <c r="D154" s="22" t="s">
        <v>144</v>
      </c>
      <c r="E154" s="23" t="s">
        <v>13</v>
      </c>
      <c r="F154" s="1" t="s">
        <v>145</v>
      </c>
      <c r="G154" s="2">
        <v>12750</v>
      </c>
      <c r="H154" s="2">
        <v>12641.77</v>
      </c>
      <c r="I154" s="18">
        <f t="shared" si="3"/>
        <v>0.99151137254901967</v>
      </c>
    </row>
    <row r="155" spans="1:9" ht="27" customHeight="1" x14ac:dyDescent="0.25">
      <c r="A155" s="34"/>
      <c r="B155" s="19" t="s">
        <v>47</v>
      </c>
      <c r="C155" s="19"/>
      <c r="D155" s="19"/>
      <c r="E155" s="35"/>
      <c r="F155" s="10" t="s">
        <v>15</v>
      </c>
      <c r="G155" s="11">
        <f>G156+G157+G158+G159+G160+G161+G162+G163+G164+G165+G166</f>
        <v>610553.70000000007</v>
      </c>
      <c r="H155" s="11">
        <f>H156+H157+H158+H159+H160+H161+H162+H163+H164+H165+H166</f>
        <v>504478.73</v>
      </c>
      <c r="I155" s="18">
        <f t="shared" si="3"/>
        <v>0.82626430730007849</v>
      </c>
    </row>
    <row r="156" spans="1:9" ht="27" customHeight="1" x14ac:dyDescent="0.25">
      <c r="A156" s="36" t="s">
        <v>1</v>
      </c>
      <c r="B156" s="22" t="s">
        <v>1</v>
      </c>
      <c r="C156" s="22" t="s">
        <v>1</v>
      </c>
      <c r="D156" s="22" t="s">
        <v>176</v>
      </c>
      <c r="E156" s="23" t="s">
        <v>13</v>
      </c>
      <c r="F156" s="1" t="s">
        <v>177</v>
      </c>
      <c r="G156" s="2">
        <v>234000</v>
      </c>
      <c r="H156" s="2">
        <v>231800</v>
      </c>
      <c r="I156" s="18">
        <f t="shared" si="3"/>
        <v>0.99059829059829063</v>
      </c>
    </row>
    <row r="157" spans="1:9" ht="24.6" customHeight="1" x14ac:dyDescent="0.25">
      <c r="A157" s="36" t="s">
        <v>1</v>
      </c>
      <c r="B157" s="22" t="s">
        <v>1</v>
      </c>
      <c r="C157" s="22" t="s">
        <v>1</v>
      </c>
      <c r="D157" s="22" t="s">
        <v>139</v>
      </c>
      <c r="E157" s="23" t="s">
        <v>13</v>
      </c>
      <c r="F157" s="1" t="s">
        <v>140</v>
      </c>
      <c r="G157" s="2">
        <v>2375</v>
      </c>
      <c r="H157" s="2">
        <v>544.62</v>
      </c>
      <c r="I157" s="18">
        <f t="shared" si="3"/>
        <v>0.22931368421052631</v>
      </c>
    </row>
    <row r="158" spans="1:9" ht="27" customHeight="1" x14ac:dyDescent="0.25">
      <c r="A158" s="36" t="s">
        <v>1</v>
      </c>
      <c r="B158" s="22" t="s">
        <v>1</v>
      </c>
      <c r="C158" s="22" t="s">
        <v>1</v>
      </c>
      <c r="D158" s="22" t="s">
        <v>141</v>
      </c>
      <c r="E158" s="23" t="s">
        <v>13</v>
      </c>
      <c r="F158" s="1" t="s">
        <v>297</v>
      </c>
      <c r="G158" s="2">
        <v>304</v>
      </c>
      <c r="H158" s="2">
        <v>0</v>
      </c>
      <c r="I158" s="18">
        <f t="shared" si="3"/>
        <v>0</v>
      </c>
    </row>
    <row r="159" spans="1:9" ht="27" customHeight="1" x14ac:dyDescent="0.25">
      <c r="A159" s="36" t="s">
        <v>1</v>
      </c>
      <c r="B159" s="22" t="s">
        <v>1</v>
      </c>
      <c r="C159" s="22" t="s">
        <v>1</v>
      </c>
      <c r="D159" s="22" t="s">
        <v>142</v>
      </c>
      <c r="E159" s="23" t="s">
        <v>13</v>
      </c>
      <c r="F159" s="1" t="s">
        <v>143</v>
      </c>
      <c r="G159" s="2">
        <v>17955</v>
      </c>
      <c r="H159" s="2">
        <v>14902.54</v>
      </c>
      <c r="I159" s="18">
        <f t="shared" si="3"/>
        <v>0.82999387357282095</v>
      </c>
    </row>
    <row r="160" spans="1:9" ht="27" customHeight="1" x14ac:dyDescent="0.25">
      <c r="A160" s="36"/>
      <c r="B160" s="22"/>
      <c r="C160" s="22"/>
      <c r="D160" s="22" t="s">
        <v>351</v>
      </c>
      <c r="E160" s="37">
        <v>0</v>
      </c>
      <c r="F160" s="1" t="s">
        <v>303</v>
      </c>
      <c r="G160" s="2">
        <v>4000</v>
      </c>
      <c r="H160" s="2">
        <v>2000</v>
      </c>
      <c r="I160" s="18">
        <f t="shared" si="3"/>
        <v>0.5</v>
      </c>
    </row>
    <row r="161" spans="1:9" ht="27" customHeight="1" x14ac:dyDescent="0.25">
      <c r="A161" s="36" t="s">
        <v>1</v>
      </c>
      <c r="B161" s="22" t="s">
        <v>1</v>
      </c>
      <c r="C161" s="22" t="s">
        <v>1</v>
      </c>
      <c r="D161" s="22">
        <v>421</v>
      </c>
      <c r="E161" s="23" t="s">
        <v>13</v>
      </c>
      <c r="F161" s="1" t="s">
        <v>156</v>
      </c>
      <c r="G161" s="2">
        <v>54500</v>
      </c>
      <c r="H161" s="2">
        <v>28607.96</v>
      </c>
      <c r="I161" s="18">
        <f t="shared" si="3"/>
        <v>0.5249166972477064</v>
      </c>
    </row>
    <row r="162" spans="1:9" ht="27" customHeight="1" x14ac:dyDescent="0.25">
      <c r="A162" s="36" t="s">
        <v>1</v>
      </c>
      <c r="B162" s="22" t="s">
        <v>1</v>
      </c>
      <c r="C162" s="22" t="s">
        <v>1</v>
      </c>
      <c r="D162" s="22" t="s">
        <v>146</v>
      </c>
      <c r="E162" s="23" t="s">
        <v>13</v>
      </c>
      <c r="F162" s="1" t="s">
        <v>147</v>
      </c>
      <c r="G162" s="2">
        <v>163019.04</v>
      </c>
      <c r="H162" s="2">
        <v>124887.47</v>
      </c>
      <c r="I162" s="18">
        <f t="shared" si="3"/>
        <v>0.76609131056102397</v>
      </c>
    </row>
    <row r="163" spans="1:9" ht="23.45" customHeight="1" x14ac:dyDescent="0.25">
      <c r="A163" s="36" t="s">
        <v>1</v>
      </c>
      <c r="B163" s="22" t="s">
        <v>1</v>
      </c>
      <c r="C163" s="22" t="s">
        <v>1</v>
      </c>
      <c r="D163" s="22" t="s">
        <v>144</v>
      </c>
      <c r="E163" s="23" t="s">
        <v>13</v>
      </c>
      <c r="F163" s="1" t="s">
        <v>145</v>
      </c>
      <c r="G163" s="2">
        <v>109590.9</v>
      </c>
      <c r="H163" s="2">
        <v>94590.9</v>
      </c>
      <c r="I163" s="18">
        <f t="shared" si="3"/>
        <v>0.86312732170280559</v>
      </c>
    </row>
    <row r="164" spans="1:9" ht="27.6" customHeight="1" x14ac:dyDescent="0.25">
      <c r="A164" s="36" t="s">
        <v>1</v>
      </c>
      <c r="B164" s="22" t="s">
        <v>1</v>
      </c>
      <c r="C164" s="22" t="s">
        <v>1</v>
      </c>
      <c r="D164" s="22" t="s">
        <v>202</v>
      </c>
      <c r="E164" s="23" t="s">
        <v>13</v>
      </c>
      <c r="F164" s="1" t="s">
        <v>203</v>
      </c>
      <c r="G164" s="2">
        <v>1059.76</v>
      </c>
      <c r="H164" s="2">
        <v>1059.76</v>
      </c>
      <c r="I164" s="18">
        <f t="shared" si="3"/>
        <v>1</v>
      </c>
    </row>
    <row r="165" spans="1:9" ht="28.9" customHeight="1" x14ac:dyDescent="0.25">
      <c r="A165" s="36" t="s">
        <v>1</v>
      </c>
      <c r="B165" s="22" t="s">
        <v>1</v>
      </c>
      <c r="C165" s="22" t="s">
        <v>1</v>
      </c>
      <c r="D165" s="22" t="s">
        <v>204</v>
      </c>
      <c r="E165" s="23" t="s">
        <v>13</v>
      </c>
      <c r="F165" s="1" t="s">
        <v>205</v>
      </c>
      <c r="G165" s="2">
        <v>958</v>
      </c>
      <c r="H165" s="2">
        <v>958</v>
      </c>
      <c r="I165" s="18">
        <f t="shared" si="3"/>
        <v>1</v>
      </c>
    </row>
    <row r="166" spans="1:9" ht="27" customHeight="1" x14ac:dyDescent="0.25">
      <c r="A166" s="36" t="s">
        <v>1</v>
      </c>
      <c r="B166" s="22" t="s">
        <v>1</v>
      </c>
      <c r="C166" s="22" t="s">
        <v>1</v>
      </c>
      <c r="D166" s="22" t="s">
        <v>165</v>
      </c>
      <c r="E166" s="23" t="s">
        <v>13</v>
      </c>
      <c r="F166" s="1" t="s">
        <v>166</v>
      </c>
      <c r="G166" s="2">
        <v>22792</v>
      </c>
      <c r="H166" s="2">
        <v>5127.4799999999996</v>
      </c>
      <c r="I166" s="18">
        <f t="shared" si="3"/>
        <v>0.22496840996840994</v>
      </c>
    </row>
    <row r="167" spans="1:9" ht="27" customHeight="1" x14ac:dyDescent="0.25">
      <c r="A167" s="38" t="s">
        <v>48</v>
      </c>
      <c r="B167" s="39"/>
      <c r="C167" s="39"/>
      <c r="D167" s="39"/>
      <c r="E167" s="40"/>
      <c r="F167" s="8" t="s">
        <v>49</v>
      </c>
      <c r="G167" s="9">
        <f>G168</f>
        <v>6489.0000000000009</v>
      </c>
      <c r="H167" s="9">
        <f>H168</f>
        <v>6341.1</v>
      </c>
      <c r="I167" s="18">
        <f t="shared" si="3"/>
        <v>0.97720758206195091</v>
      </c>
    </row>
    <row r="168" spans="1:9" ht="33.6" customHeight="1" x14ac:dyDescent="0.25">
      <c r="A168" s="34"/>
      <c r="B168" s="19" t="s">
        <v>50</v>
      </c>
      <c r="C168" s="19"/>
      <c r="D168" s="19"/>
      <c r="E168" s="35"/>
      <c r="F168" s="10" t="s">
        <v>51</v>
      </c>
      <c r="G168" s="11">
        <f>G169+G170+G171</f>
        <v>6489.0000000000009</v>
      </c>
      <c r="H168" s="11">
        <f>H169+H170+H171</f>
        <v>6341.1</v>
      </c>
      <c r="I168" s="18">
        <f t="shared" si="3"/>
        <v>0.97720758206195091</v>
      </c>
    </row>
    <row r="169" spans="1:9" ht="30.6" customHeight="1" x14ac:dyDescent="0.25">
      <c r="A169" s="36" t="s">
        <v>1</v>
      </c>
      <c r="B169" s="22" t="s">
        <v>1</v>
      </c>
      <c r="C169" s="22" t="s">
        <v>1</v>
      </c>
      <c r="D169" s="22" t="s">
        <v>172</v>
      </c>
      <c r="E169" s="23" t="s">
        <v>13</v>
      </c>
      <c r="F169" s="1" t="s">
        <v>173</v>
      </c>
      <c r="G169" s="2">
        <v>5423.77</v>
      </c>
      <c r="H169" s="2">
        <v>5298.4</v>
      </c>
      <c r="I169" s="18">
        <f t="shared" si="3"/>
        <v>0.97688508177891009</v>
      </c>
    </row>
    <row r="170" spans="1:9" ht="29.45" customHeight="1" x14ac:dyDescent="0.25">
      <c r="A170" s="36" t="s">
        <v>1</v>
      </c>
      <c r="B170" s="22" t="s">
        <v>1</v>
      </c>
      <c r="C170" s="22" t="s">
        <v>1</v>
      </c>
      <c r="D170" s="22" t="s">
        <v>139</v>
      </c>
      <c r="E170" s="23" t="s">
        <v>13</v>
      </c>
      <c r="F170" s="1" t="s">
        <v>140</v>
      </c>
      <c r="G170" s="2">
        <v>932.35</v>
      </c>
      <c r="H170" s="2">
        <v>910.77</v>
      </c>
      <c r="I170" s="18">
        <f t="shared" si="3"/>
        <v>0.97685418565989168</v>
      </c>
    </row>
    <row r="171" spans="1:9" ht="27" customHeight="1" x14ac:dyDescent="0.25">
      <c r="A171" s="36" t="s">
        <v>1</v>
      </c>
      <c r="B171" s="22" t="s">
        <v>1</v>
      </c>
      <c r="C171" s="22" t="s">
        <v>1</v>
      </c>
      <c r="D171" s="22" t="s">
        <v>141</v>
      </c>
      <c r="E171" s="23" t="s">
        <v>13</v>
      </c>
      <c r="F171" s="1" t="s">
        <v>297</v>
      </c>
      <c r="G171" s="2">
        <v>132.88</v>
      </c>
      <c r="H171" s="2">
        <v>131.93</v>
      </c>
      <c r="I171" s="18">
        <f t="shared" si="3"/>
        <v>0.99285069235400369</v>
      </c>
    </row>
    <row r="172" spans="1:9" ht="27" customHeight="1" x14ac:dyDescent="0.25">
      <c r="A172" s="38" t="s">
        <v>332</v>
      </c>
      <c r="B172" s="39"/>
      <c r="C172" s="39"/>
      <c r="D172" s="39"/>
      <c r="E172" s="40"/>
      <c r="F172" s="8" t="s">
        <v>333</v>
      </c>
      <c r="G172" s="9">
        <f>G173</f>
        <v>8510.4</v>
      </c>
      <c r="H172" s="9">
        <f>H173</f>
        <v>8462.18</v>
      </c>
      <c r="I172" s="18">
        <f t="shared" si="3"/>
        <v>0.99433399135175793</v>
      </c>
    </row>
    <row r="173" spans="1:9" ht="25.9" customHeight="1" x14ac:dyDescent="0.25">
      <c r="A173" s="34"/>
      <c r="B173" s="19" t="s">
        <v>334</v>
      </c>
      <c r="C173" s="19"/>
      <c r="D173" s="19"/>
      <c r="E173" s="35"/>
      <c r="F173" s="10" t="s">
        <v>335</v>
      </c>
      <c r="G173" s="11">
        <f>G174</f>
        <v>8510.4</v>
      </c>
      <c r="H173" s="11">
        <f>H174</f>
        <v>8462.18</v>
      </c>
      <c r="I173" s="18">
        <f t="shared" si="3"/>
        <v>0.99433399135175793</v>
      </c>
    </row>
    <row r="174" spans="1:9" ht="27" customHeight="1" x14ac:dyDescent="0.25">
      <c r="A174" s="36" t="s">
        <v>1</v>
      </c>
      <c r="B174" s="22" t="s">
        <v>1</v>
      </c>
      <c r="C174" s="22" t="s">
        <v>1</v>
      </c>
      <c r="D174" s="22" t="s">
        <v>336</v>
      </c>
      <c r="E174" s="23" t="s">
        <v>13</v>
      </c>
      <c r="F174" s="1" t="s">
        <v>337</v>
      </c>
      <c r="G174" s="2">
        <v>8510.4</v>
      </c>
      <c r="H174" s="2">
        <v>8462.18</v>
      </c>
      <c r="I174" s="18">
        <f t="shared" si="3"/>
        <v>0.99433399135175793</v>
      </c>
    </row>
    <row r="175" spans="1:9" ht="27" customHeight="1" x14ac:dyDescent="0.25">
      <c r="A175" s="38" t="s">
        <v>52</v>
      </c>
      <c r="B175" s="39"/>
      <c r="C175" s="39"/>
      <c r="D175" s="39"/>
      <c r="E175" s="40"/>
      <c r="F175" s="8" t="s">
        <v>53</v>
      </c>
      <c r="G175" s="9">
        <f>G176+G187+G190+G209+G223</f>
        <v>3998003</v>
      </c>
      <c r="H175" s="9">
        <f>H176+H187+H190+H209+H223</f>
        <v>2893909.4600000004</v>
      </c>
      <c r="I175" s="18">
        <f t="shared" si="3"/>
        <v>0.72383874149168981</v>
      </c>
    </row>
    <row r="176" spans="1:9" ht="27" customHeight="1" x14ac:dyDescent="0.25">
      <c r="A176" s="34"/>
      <c r="B176" s="19" t="s">
        <v>54</v>
      </c>
      <c r="C176" s="19"/>
      <c r="D176" s="19"/>
      <c r="E176" s="35"/>
      <c r="F176" s="10" t="s">
        <v>55</v>
      </c>
      <c r="G176" s="11">
        <f>G177+G178+G179+G180+G181+G182+G183+G184+G185+G186</f>
        <v>2181459.85</v>
      </c>
      <c r="H176" s="11">
        <f>H177+H178+H179+H180+H181+H182+H183+H184+H185+H186</f>
        <v>1803982.33</v>
      </c>
      <c r="I176" s="18">
        <f t="shared" ref="I176:I233" si="4">IF($G176=0,0,$H176/$G176)</f>
        <v>0.82696105087609106</v>
      </c>
    </row>
    <row r="177" spans="1:9" ht="39.950000000000003" customHeight="1" x14ac:dyDescent="0.25">
      <c r="A177" s="36" t="s">
        <v>1</v>
      </c>
      <c r="B177" s="22" t="s">
        <v>1</v>
      </c>
      <c r="C177" s="22" t="s">
        <v>1</v>
      </c>
      <c r="D177" s="22" t="s">
        <v>42</v>
      </c>
      <c r="E177" s="23" t="s">
        <v>13</v>
      </c>
      <c r="F177" s="1" t="s">
        <v>299</v>
      </c>
      <c r="G177" s="2">
        <v>19500</v>
      </c>
      <c r="H177" s="2">
        <v>19500</v>
      </c>
      <c r="I177" s="18">
        <f t="shared" si="4"/>
        <v>1</v>
      </c>
    </row>
    <row r="178" spans="1:9" ht="27" customHeight="1" x14ac:dyDescent="0.25">
      <c r="A178" s="36" t="s">
        <v>1</v>
      </c>
      <c r="B178" s="22" t="s">
        <v>1</v>
      </c>
      <c r="C178" s="22" t="s">
        <v>1</v>
      </c>
      <c r="D178" s="22" t="s">
        <v>206</v>
      </c>
      <c r="E178" s="23" t="s">
        <v>13</v>
      </c>
      <c r="F178" s="1" t="s">
        <v>207</v>
      </c>
      <c r="G178" s="2">
        <v>23410</v>
      </c>
      <c r="H178" s="2">
        <v>22949.21</v>
      </c>
      <c r="I178" s="18">
        <f t="shared" si="4"/>
        <v>0.98031653139683894</v>
      </c>
    </row>
    <row r="179" spans="1:9" ht="27" customHeight="1" x14ac:dyDescent="0.25">
      <c r="A179" s="36" t="s">
        <v>1</v>
      </c>
      <c r="B179" s="22" t="s">
        <v>1</v>
      </c>
      <c r="C179" s="22" t="s">
        <v>1</v>
      </c>
      <c r="D179" s="22" t="s">
        <v>176</v>
      </c>
      <c r="E179" s="23" t="s">
        <v>13</v>
      </c>
      <c r="F179" s="1" t="s">
        <v>177</v>
      </c>
      <c r="G179" s="2">
        <v>114483</v>
      </c>
      <c r="H179" s="2">
        <v>90180</v>
      </c>
      <c r="I179" s="18">
        <f t="shared" si="4"/>
        <v>0.78771520662456429</v>
      </c>
    </row>
    <row r="180" spans="1:9" ht="27" customHeight="1" x14ac:dyDescent="0.25">
      <c r="A180" s="36" t="s">
        <v>1</v>
      </c>
      <c r="B180" s="22" t="s">
        <v>1</v>
      </c>
      <c r="C180" s="22" t="s">
        <v>1</v>
      </c>
      <c r="D180" s="22" t="s">
        <v>155</v>
      </c>
      <c r="E180" s="23" t="s">
        <v>13</v>
      </c>
      <c r="F180" s="1" t="s">
        <v>156</v>
      </c>
      <c r="G180" s="2">
        <v>392325.59</v>
      </c>
      <c r="H180" s="2">
        <v>157335.45000000001</v>
      </c>
      <c r="I180" s="18">
        <f t="shared" si="4"/>
        <v>0.40103285131107558</v>
      </c>
    </row>
    <row r="181" spans="1:9" ht="27" customHeight="1" x14ac:dyDescent="0.25">
      <c r="A181" s="36" t="s">
        <v>1</v>
      </c>
      <c r="B181" s="22" t="s">
        <v>1</v>
      </c>
      <c r="C181" s="22" t="s">
        <v>1</v>
      </c>
      <c r="D181" s="22" t="s">
        <v>159</v>
      </c>
      <c r="E181" s="23" t="s">
        <v>13</v>
      </c>
      <c r="F181" s="1" t="s">
        <v>160</v>
      </c>
      <c r="G181" s="2">
        <v>125500</v>
      </c>
      <c r="H181" s="2">
        <v>102756.62</v>
      </c>
      <c r="I181" s="18">
        <f t="shared" si="4"/>
        <v>0.81877784860557767</v>
      </c>
    </row>
    <row r="182" spans="1:9" ht="27" customHeight="1" x14ac:dyDescent="0.25">
      <c r="A182" s="36" t="s">
        <v>1</v>
      </c>
      <c r="B182" s="22" t="s">
        <v>1</v>
      </c>
      <c r="C182" s="22" t="s">
        <v>1</v>
      </c>
      <c r="D182" s="22" t="s">
        <v>131</v>
      </c>
      <c r="E182" s="23" t="s">
        <v>13</v>
      </c>
      <c r="F182" s="1" t="s">
        <v>132</v>
      </c>
      <c r="G182" s="2">
        <v>28050</v>
      </c>
      <c r="H182" s="2">
        <v>20404.91</v>
      </c>
      <c r="I182" s="18">
        <f t="shared" si="4"/>
        <v>0.72744777183600717</v>
      </c>
    </row>
    <row r="183" spans="1:9" ht="27" customHeight="1" x14ac:dyDescent="0.25">
      <c r="A183" s="36" t="s">
        <v>1</v>
      </c>
      <c r="B183" s="22" t="s">
        <v>1</v>
      </c>
      <c r="C183" s="22" t="s">
        <v>1</v>
      </c>
      <c r="D183" s="22" t="s">
        <v>146</v>
      </c>
      <c r="E183" s="23" t="s">
        <v>13</v>
      </c>
      <c r="F183" s="1" t="s">
        <v>147</v>
      </c>
      <c r="G183" s="2">
        <v>737350</v>
      </c>
      <c r="H183" s="2">
        <v>650014.88</v>
      </c>
      <c r="I183" s="18">
        <f t="shared" si="4"/>
        <v>0.88155540787956876</v>
      </c>
    </row>
    <row r="184" spans="1:9" ht="27" customHeight="1" x14ac:dyDescent="0.25">
      <c r="A184" s="36" t="s">
        <v>1</v>
      </c>
      <c r="B184" s="22" t="s">
        <v>1</v>
      </c>
      <c r="C184" s="22" t="s">
        <v>1</v>
      </c>
      <c r="D184" s="22" t="s">
        <v>188</v>
      </c>
      <c r="E184" s="23" t="s">
        <v>13</v>
      </c>
      <c r="F184" s="1" t="s">
        <v>189</v>
      </c>
      <c r="G184" s="2">
        <v>662.91</v>
      </c>
      <c r="H184" s="2">
        <v>662.91</v>
      </c>
      <c r="I184" s="18">
        <f t="shared" si="4"/>
        <v>1</v>
      </c>
    </row>
    <row r="185" spans="1:9" ht="24.6" customHeight="1" x14ac:dyDescent="0.25">
      <c r="A185" s="36" t="s">
        <v>1</v>
      </c>
      <c r="B185" s="22" t="s">
        <v>1</v>
      </c>
      <c r="C185" s="22" t="s">
        <v>1</v>
      </c>
      <c r="D185" s="22" t="s">
        <v>144</v>
      </c>
      <c r="E185" s="23" t="s">
        <v>13</v>
      </c>
      <c r="F185" s="1" t="s">
        <v>145</v>
      </c>
      <c r="G185" s="2">
        <v>40178.35</v>
      </c>
      <c r="H185" s="2">
        <v>40178.35</v>
      </c>
      <c r="I185" s="18">
        <f t="shared" si="4"/>
        <v>1</v>
      </c>
    </row>
    <row r="186" spans="1:9" ht="37.5" customHeight="1" x14ac:dyDescent="0.25">
      <c r="A186" s="36" t="s">
        <v>1</v>
      </c>
      <c r="B186" s="22" t="s">
        <v>1</v>
      </c>
      <c r="C186" s="22" t="s">
        <v>1</v>
      </c>
      <c r="D186" s="22" t="s">
        <v>208</v>
      </c>
      <c r="E186" s="23" t="s">
        <v>13</v>
      </c>
      <c r="F186" s="1" t="s">
        <v>209</v>
      </c>
      <c r="G186" s="2">
        <v>700000</v>
      </c>
      <c r="H186" s="2">
        <v>700000</v>
      </c>
      <c r="I186" s="18">
        <f t="shared" si="4"/>
        <v>1</v>
      </c>
    </row>
    <row r="187" spans="1:9" ht="27" customHeight="1" x14ac:dyDescent="0.25">
      <c r="A187" s="34"/>
      <c r="B187" s="19" t="s">
        <v>338</v>
      </c>
      <c r="C187" s="19"/>
      <c r="D187" s="19"/>
      <c r="E187" s="35"/>
      <c r="F187" s="10" t="s">
        <v>339</v>
      </c>
      <c r="G187" s="11">
        <f>G188+G189</f>
        <v>10463.75</v>
      </c>
      <c r="H187" s="11">
        <f>H188+H189</f>
        <v>0</v>
      </c>
      <c r="I187" s="18">
        <f t="shared" si="4"/>
        <v>0</v>
      </c>
    </row>
    <row r="188" spans="1:9" ht="27" customHeight="1" x14ac:dyDescent="0.25">
      <c r="A188" s="36" t="s">
        <v>1</v>
      </c>
      <c r="B188" s="22" t="s">
        <v>1</v>
      </c>
      <c r="C188" s="22" t="s">
        <v>1</v>
      </c>
      <c r="D188" s="22" t="s">
        <v>155</v>
      </c>
      <c r="E188" s="23" t="s">
        <v>13</v>
      </c>
      <c r="F188" s="1" t="s">
        <v>156</v>
      </c>
      <c r="G188" s="2">
        <v>3980</v>
      </c>
      <c r="H188" s="2">
        <v>0</v>
      </c>
      <c r="I188" s="18">
        <f t="shared" si="4"/>
        <v>0</v>
      </c>
    </row>
    <row r="189" spans="1:9" ht="27" customHeight="1" x14ac:dyDescent="0.25">
      <c r="A189" s="36" t="s">
        <v>1</v>
      </c>
      <c r="B189" s="22" t="s">
        <v>1</v>
      </c>
      <c r="C189" s="22" t="s">
        <v>1</v>
      </c>
      <c r="D189" s="22" t="s">
        <v>146</v>
      </c>
      <c r="E189" s="23" t="s">
        <v>13</v>
      </c>
      <c r="F189" s="1" t="s">
        <v>147</v>
      </c>
      <c r="G189" s="2">
        <v>6483.75</v>
      </c>
      <c r="H189" s="2">
        <v>0</v>
      </c>
      <c r="I189" s="18">
        <f t="shared" si="4"/>
        <v>0</v>
      </c>
    </row>
    <row r="190" spans="1:9" ht="27" customHeight="1" x14ac:dyDescent="0.25">
      <c r="A190" s="34"/>
      <c r="B190" s="19" t="s">
        <v>56</v>
      </c>
      <c r="C190" s="19"/>
      <c r="D190" s="19"/>
      <c r="E190" s="35"/>
      <c r="F190" s="10" t="s">
        <v>57</v>
      </c>
      <c r="G190" s="11">
        <f>G191+G192+G193+G194+G195+G196+G197+G198+G199+G200+G201+G202+G203+G204+G205+G206+G207+G208</f>
        <v>1096134.3399999999</v>
      </c>
      <c r="H190" s="11">
        <f>H191+H192+H193+H194+H195+H196+H197+H198+H199+H200+H201+H202+H203+H204+H205+H206+H207+H208</f>
        <v>890170.2000000003</v>
      </c>
      <c r="I190" s="18">
        <f t="shared" si="4"/>
        <v>0.81209954611950252</v>
      </c>
    </row>
    <row r="191" spans="1:9" ht="27" customHeight="1" x14ac:dyDescent="0.25">
      <c r="A191" s="36" t="s">
        <v>1</v>
      </c>
      <c r="B191" s="22" t="s">
        <v>1</v>
      </c>
      <c r="C191" s="22" t="s">
        <v>1</v>
      </c>
      <c r="D191" s="22" t="s">
        <v>178</v>
      </c>
      <c r="E191" s="23" t="s">
        <v>13</v>
      </c>
      <c r="F191" s="1" t="s">
        <v>179</v>
      </c>
      <c r="G191" s="2">
        <v>9975</v>
      </c>
      <c r="H191" s="2">
        <v>8642.16</v>
      </c>
      <c r="I191" s="18">
        <f t="shared" si="4"/>
        <v>0.86638195488721803</v>
      </c>
    </row>
    <row r="192" spans="1:9" ht="27" customHeight="1" x14ac:dyDescent="0.25">
      <c r="A192" s="36" t="s">
        <v>1</v>
      </c>
      <c r="B192" s="22" t="s">
        <v>1</v>
      </c>
      <c r="C192" s="22" t="s">
        <v>1</v>
      </c>
      <c r="D192" s="22" t="s">
        <v>172</v>
      </c>
      <c r="E192" s="23" t="s">
        <v>13</v>
      </c>
      <c r="F192" s="1" t="s">
        <v>173</v>
      </c>
      <c r="G192" s="2">
        <v>747731.01</v>
      </c>
      <c r="H192" s="2">
        <v>612834.67000000004</v>
      </c>
      <c r="I192" s="18">
        <f t="shared" si="4"/>
        <v>0.81959242268152022</v>
      </c>
    </row>
    <row r="193" spans="1:9" ht="27" customHeight="1" x14ac:dyDescent="0.25">
      <c r="A193" s="36" t="s">
        <v>1</v>
      </c>
      <c r="B193" s="22" t="s">
        <v>1</v>
      </c>
      <c r="C193" s="22" t="s">
        <v>1</v>
      </c>
      <c r="D193" s="22" t="s">
        <v>180</v>
      </c>
      <c r="E193" s="23" t="s">
        <v>13</v>
      </c>
      <c r="F193" s="1" t="s">
        <v>181</v>
      </c>
      <c r="G193" s="2">
        <v>46402.43</v>
      </c>
      <c r="H193" s="2">
        <v>46402.43</v>
      </c>
      <c r="I193" s="18">
        <f t="shared" si="4"/>
        <v>1</v>
      </c>
    </row>
    <row r="194" spans="1:9" ht="27" customHeight="1" x14ac:dyDescent="0.25">
      <c r="A194" s="36" t="s">
        <v>1</v>
      </c>
      <c r="B194" s="22" t="s">
        <v>1</v>
      </c>
      <c r="C194" s="22" t="s">
        <v>1</v>
      </c>
      <c r="D194" s="22" t="s">
        <v>139</v>
      </c>
      <c r="E194" s="23" t="s">
        <v>13</v>
      </c>
      <c r="F194" s="1" t="s">
        <v>140</v>
      </c>
      <c r="G194" s="2">
        <v>122683.31</v>
      </c>
      <c r="H194" s="2">
        <v>95316.07</v>
      </c>
      <c r="I194" s="18">
        <f t="shared" si="4"/>
        <v>0.77692776629518723</v>
      </c>
    </row>
    <row r="195" spans="1:9" ht="27" customHeight="1" x14ac:dyDescent="0.25">
      <c r="A195" s="36" t="s">
        <v>1</v>
      </c>
      <c r="B195" s="22" t="s">
        <v>1</v>
      </c>
      <c r="C195" s="22" t="s">
        <v>1</v>
      </c>
      <c r="D195" s="22" t="s">
        <v>141</v>
      </c>
      <c r="E195" s="23" t="s">
        <v>13</v>
      </c>
      <c r="F195" s="1" t="s">
        <v>297</v>
      </c>
      <c r="G195" s="2">
        <v>17232.57</v>
      </c>
      <c r="H195" s="2">
        <v>12799.77</v>
      </c>
      <c r="I195" s="18">
        <f t="shared" si="4"/>
        <v>0.74276616894636149</v>
      </c>
    </row>
    <row r="196" spans="1:9" ht="27.6" customHeight="1" x14ac:dyDescent="0.25">
      <c r="A196" s="36" t="s">
        <v>1</v>
      </c>
      <c r="B196" s="22" t="s">
        <v>1</v>
      </c>
      <c r="C196" s="22" t="s">
        <v>1</v>
      </c>
      <c r="D196" s="22">
        <v>414</v>
      </c>
      <c r="E196" s="23" t="s">
        <v>13</v>
      </c>
      <c r="F196" s="1" t="s">
        <v>183</v>
      </c>
      <c r="G196" s="2">
        <v>17500</v>
      </c>
      <c r="H196" s="2">
        <v>15534.53</v>
      </c>
      <c r="I196" s="18">
        <f t="shared" si="4"/>
        <v>0.88768742857142857</v>
      </c>
    </row>
    <row r="197" spans="1:9" ht="27" customHeight="1" x14ac:dyDescent="0.25">
      <c r="A197" s="36" t="s">
        <v>1</v>
      </c>
      <c r="B197" s="22" t="s">
        <v>1</v>
      </c>
      <c r="C197" s="22" t="s">
        <v>1</v>
      </c>
      <c r="D197" s="22" t="s">
        <v>155</v>
      </c>
      <c r="E197" s="23" t="s">
        <v>13</v>
      </c>
      <c r="F197" s="1" t="s">
        <v>156</v>
      </c>
      <c r="G197" s="2">
        <v>57400</v>
      </c>
      <c r="H197" s="2">
        <v>51229.18</v>
      </c>
      <c r="I197" s="18">
        <f t="shared" si="4"/>
        <v>0.89249442508710797</v>
      </c>
    </row>
    <row r="198" spans="1:9" ht="27" customHeight="1" x14ac:dyDescent="0.25">
      <c r="A198" s="36" t="s">
        <v>1</v>
      </c>
      <c r="B198" s="22" t="s">
        <v>1</v>
      </c>
      <c r="C198" s="22" t="s">
        <v>1</v>
      </c>
      <c r="D198" s="22" t="s">
        <v>159</v>
      </c>
      <c r="E198" s="23" t="s">
        <v>13</v>
      </c>
      <c r="F198" s="1" t="s">
        <v>160</v>
      </c>
      <c r="G198" s="2">
        <v>17955</v>
      </c>
      <c r="H198" s="2">
        <v>2319.63</v>
      </c>
      <c r="I198" s="18">
        <f t="shared" si="4"/>
        <v>0.12919131161236425</v>
      </c>
    </row>
    <row r="199" spans="1:9" ht="25.9" customHeight="1" x14ac:dyDescent="0.25">
      <c r="A199" s="36" t="s">
        <v>1</v>
      </c>
      <c r="B199" s="22" t="s">
        <v>1</v>
      </c>
      <c r="C199" s="22" t="s">
        <v>1</v>
      </c>
      <c r="D199" s="22" t="s">
        <v>131</v>
      </c>
      <c r="E199" s="23" t="s">
        <v>13</v>
      </c>
      <c r="F199" s="1" t="s">
        <v>132</v>
      </c>
      <c r="G199" s="2">
        <v>6500</v>
      </c>
      <c r="H199" s="2">
        <v>5873.13</v>
      </c>
      <c r="I199" s="18">
        <f t="shared" si="4"/>
        <v>0.90355846153846153</v>
      </c>
    </row>
    <row r="200" spans="1:9" ht="24.6" customHeight="1" x14ac:dyDescent="0.25">
      <c r="A200" s="36" t="s">
        <v>1</v>
      </c>
      <c r="B200" s="22" t="s">
        <v>1</v>
      </c>
      <c r="C200" s="22" t="s">
        <v>1</v>
      </c>
      <c r="D200" s="22" t="s">
        <v>186</v>
      </c>
      <c r="E200" s="23" t="s">
        <v>13</v>
      </c>
      <c r="F200" s="1" t="s">
        <v>187</v>
      </c>
      <c r="G200" s="2">
        <v>1796.66</v>
      </c>
      <c r="H200" s="2">
        <v>1524.4</v>
      </c>
      <c r="I200" s="18">
        <f t="shared" si="4"/>
        <v>0.84846325960393176</v>
      </c>
    </row>
    <row r="201" spans="1:9" ht="27" customHeight="1" x14ac:dyDescent="0.25">
      <c r="A201" s="36" t="s">
        <v>1</v>
      </c>
      <c r="B201" s="22" t="s">
        <v>1</v>
      </c>
      <c r="C201" s="22" t="s">
        <v>1</v>
      </c>
      <c r="D201" s="22" t="s">
        <v>146</v>
      </c>
      <c r="E201" s="23" t="s">
        <v>13</v>
      </c>
      <c r="F201" s="1" t="s">
        <v>147</v>
      </c>
      <c r="G201" s="2">
        <v>4850</v>
      </c>
      <c r="H201" s="2">
        <v>3480.43</v>
      </c>
      <c r="I201" s="18">
        <f t="shared" si="4"/>
        <v>0.71761443298969074</v>
      </c>
    </row>
    <row r="202" spans="1:9" ht="27" customHeight="1" x14ac:dyDescent="0.25">
      <c r="A202" s="36" t="s">
        <v>1</v>
      </c>
      <c r="B202" s="22" t="s">
        <v>1</v>
      </c>
      <c r="C202" s="22" t="s">
        <v>1</v>
      </c>
      <c r="D202" s="22" t="s">
        <v>188</v>
      </c>
      <c r="E202" s="23" t="s">
        <v>13</v>
      </c>
      <c r="F202" s="1" t="s">
        <v>189</v>
      </c>
      <c r="G202" s="2">
        <v>6972.5</v>
      </c>
      <c r="H202" s="2">
        <v>5987.98</v>
      </c>
      <c r="I202" s="18">
        <f t="shared" si="4"/>
        <v>0.85879956973825733</v>
      </c>
    </row>
    <row r="203" spans="1:9" ht="27" customHeight="1" x14ac:dyDescent="0.25">
      <c r="A203" s="36" t="s">
        <v>1</v>
      </c>
      <c r="B203" s="22" t="s">
        <v>1</v>
      </c>
      <c r="C203" s="22" t="s">
        <v>1</v>
      </c>
      <c r="D203" s="22" t="s">
        <v>192</v>
      </c>
      <c r="E203" s="23" t="s">
        <v>13</v>
      </c>
      <c r="F203" s="1" t="s">
        <v>193</v>
      </c>
      <c r="G203" s="2">
        <v>2092.5</v>
      </c>
      <c r="H203" s="2">
        <v>2036.43</v>
      </c>
      <c r="I203" s="18">
        <f t="shared" si="4"/>
        <v>0.9732043010752689</v>
      </c>
    </row>
    <row r="204" spans="1:9" ht="27" customHeight="1" x14ac:dyDescent="0.25">
      <c r="A204" s="36" t="s">
        <v>1</v>
      </c>
      <c r="B204" s="22" t="s">
        <v>1</v>
      </c>
      <c r="C204" s="22" t="s">
        <v>1</v>
      </c>
      <c r="D204" s="22" t="s">
        <v>144</v>
      </c>
      <c r="E204" s="23" t="s">
        <v>13</v>
      </c>
      <c r="F204" s="1" t="s">
        <v>145</v>
      </c>
      <c r="G204" s="2">
        <v>7886</v>
      </c>
      <c r="H204" s="2">
        <v>7886</v>
      </c>
      <c r="I204" s="18">
        <f t="shared" si="4"/>
        <v>1</v>
      </c>
    </row>
    <row r="205" spans="1:9" ht="27" customHeight="1" x14ac:dyDescent="0.25">
      <c r="A205" s="36" t="s">
        <v>1</v>
      </c>
      <c r="B205" s="22" t="s">
        <v>1</v>
      </c>
      <c r="C205" s="22" t="s">
        <v>1</v>
      </c>
      <c r="D205" s="22" t="s">
        <v>194</v>
      </c>
      <c r="E205" s="23" t="s">
        <v>13</v>
      </c>
      <c r="F205" s="1" t="s">
        <v>195</v>
      </c>
      <c r="G205" s="2">
        <v>14966.71</v>
      </c>
      <c r="H205" s="2">
        <v>14966.71</v>
      </c>
      <c r="I205" s="18">
        <f t="shared" si="4"/>
        <v>1</v>
      </c>
    </row>
    <row r="206" spans="1:9" ht="27" customHeight="1" x14ac:dyDescent="0.25">
      <c r="A206" s="36" t="s">
        <v>1</v>
      </c>
      <c r="B206" s="22" t="s">
        <v>1</v>
      </c>
      <c r="C206" s="22" t="s">
        <v>1</v>
      </c>
      <c r="D206" s="22" t="s">
        <v>196</v>
      </c>
      <c r="E206" s="23" t="s">
        <v>13</v>
      </c>
      <c r="F206" s="1" t="s">
        <v>197</v>
      </c>
      <c r="G206" s="2">
        <v>320</v>
      </c>
      <c r="H206" s="2">
        <v>320</v>
      </c>
      <c r="I206" s="18">
        <f t="shared" si="4"/>
        <v>1</v>
      </c>
    </row>
    <row r="207" spans="1:9" ht="27" customHeight="1" x14ac:dyDescent="0.25">
      <c r="A207" s="36"/>
      <c r="B207" s="22"/>
      <c r="C207" s="22"/>
      <c r="D207" s="22" t="s">
        <v>304</v>
      </c>
      <c r="E207" s="37">
        <v>0</v>
      </c>
      <c r="F207" s="1" t="s">
        <v>302</v>
      </c>
      <c r="G207" s="2">
        <v>3870.65</v>
      </c>
      <c r="H207" s="2">
        <v>3016.68</v>
      </c>
      <c r="I207" s="18">
        <f t="shared" si="4"/>
        <v>0.77937297353157731</v>
      </c>
    </row>
    <row r="208" spans="1:9" ht="27" customHeight="1" x14ac:dyDescent="0.25">
      <c r="A208" s="36"/>
      <c r="B208" s="22"/>
      <c r="C208" s="22"/>
      <c r="D208" s="22" t="s">
        <v>133</v>
      </c>
      <c r="E208" s="37">
        <v>0</v>
      </c>
      <c r="F208" s="1" t="s">
        <v>134</v>
      </c>
      <c r="G208" s="2">
        <v>10000</v>
      </c>
      <c r="H208" s="2">
        <v>0</v>
      </c>
      <c r="I208" s="18">
        <f t="shared" si="4"/>
        <v>0</v>
      </c>
    </row>
    <row r="209" spans="1:9" ht="27" customHeight="1" x14ac:dyDescent="0.25">
      <c r="A209" s="34"/>
      <c r="B209" s="19" t="s">
        <v>210</v>
      </c>
      <c r="C209" s="19"/>
      <c r="D209" s="19"/>
      <c r="E209" s="35"/>
      <c r="F209" s="10" t="s">
        <v>211</v>
      </c>
      <c r="G209" s="11">
        <f>G210+G211+G212+G213+G214+G215+G216+G217+G220+G218+G219+G221+G222</f>
        <v>566600.15</v>
      </c>
      <c r="H209" s="11">
        <f>H210+H211+H212+H213+H214+H215+H216+H217+H220+H218+H219+H221+H222</f>
        <v>120037.08000000002</v>
      </c>
      <c r="I209" s="18">
        <f t="shared" si="4"/>
        <v>0.21185500921593475</v>
      </c>
    </row>
    <row r="210" spans="1:9" ht="27" customHeight="1" x14ac:dyDescent="0.25">
      <c r="A210" s="36" t="s">
        <v>1</v>
      </c>
      <c r="B210" s="22" t="s">
        <v>1</v>
      </c>
      <c r="C210" s="22" t="s">
        <v>1</v>
      </c>
      <c r="D210" s="22" t="s">
        <v>176</v>
      </c>
      <c r="E210" s="23" t="s">
        <v>13</v>
      </c>
      <c r="F210" s="1" t="s">
        <v>177</v>
      </c>
      <c r="G210" s="2">
        <v>4207.55</v>
      </c>
      <c r="H210" s="2">
        <v>0</v>
      </c>
      <c r="I210" s="18">
        <f t="shared" si="4"/>
        <v>0</v>
      </c>
    </row>
    <row r="211" spans="1:9" ht="25.9" customHeight="1" x14ac:dyDescent="0.25">
      <c r="A211" s="36" t="s">
        <v>1</v>
      </c>
      <c r="B211" s="22" t="s">
        <v>1</v>
      </c>
      <c r="C211" s="22" t="s">
        <v>1</v>
      </c>
      <c r="D211" s="22" t="s">
        <v>172</v>
      </c>
      <c r="E211" s="23" t="s">
        <v>13</v>
      </c>
      <c r="F211" s="1" t="s">
        <v>173</v>
      </c>
      <c r="G211" s="2">
        <v>46421.75</v>
      </c>
      <c r="H211" s="2">
        <v>0</v>
      </c>
      <c r="I211" s="18">
        <f t="shared" si="4"/>
        <v>0</v>
      </c>
    </row>
    <row r="212" spans="1:9" ht="27" customHeight="1" x14ac:dyDescent="0.25">
      <c r="A212" s="36" t="s">
        <v>1</v>
      </c>
      <c r="B212" s="22" t="s">
        <v>1</v>
      </c>
      <c r="C212" s="22" t="s">
        <v>1</v>
      </c>
      <c r="D212" s="22" t="s">
        <v>139</v>
      </c>
      <c r="E212" s="23" t="s">
        <v>13</v>
      </c>
      <c r="F212" s="1" t="s">
        <v>140</v>
      </c>
      <c r="G212" s="2">
        <v>10397.85</v>
      </c>
      <c r="H212" s="2">
        <v>3506.76</v>
      </c>
      <c r="I212" s="18">
        <f t="shared" si="4"/>
        <v>0.33725818318210016</v>
      </c>
    </row>
    <row r="213" spans="1:9" ht="27" customHeight="1" x14ac:dyDescent="0.25">
      <c r="A213" s="36" t="s">
        <v>1</v>
      </c>
      <c r="B213" s="22" t="s">
        <v>1</v>
      </c>
      <c r="C213" s="22" t="s">
        <v>1</v>
      </c>
      <c r="D213" s="22" t="s">
        <v>141</v>
      </c>
      <c r="E213" s="23" t="s">
        <v>13</v>
      </c>
      <c r="F213" s="1" t="s">
        <v>297</v>
      </c>
      <c r="G213" s="2">
        <v>1138</v>
      </c>
      <c r="H213" s="2">
        <v>411.6</v>
      </c>
      <c r="I213" s="18">
        <f t="shared" si="4"/>
        <v>0.36168717047451671</v>
      </c>
    </row>
    <row r="214" spans="1:9" ht="27" customHeight="1" x14ac:dyDescent="0.25">
      <c r="A214" s="36" t="s">
        <v>1</v>
      </c>
      <c r="B214" s="22" t="s">
        <v>1</v>
      </c>
      <c r="C214" s="22" t="s">
        <v>1</v>
      </c>
      <c r="D214" s="22" t="s">
        <v>142</v>
      </c>
      <c r="E214" s="23" t="s">
        <v>13</v>
      </c>
      <c r="F214" s="1" t="s">
        <v>143</v>
      </c>
      <c r="G214" s="2">
        <v>20235</v>
      </c>
      <c r="H214" s="2">
        <v>17813.14</v>
      </c>
      <c r="I214" s="18">
        <f t="shared" si="4"/>
        <v>0.88031331850753647</v>
      </c>
    </row>
    <row r="215" spans="1:9" ht="27" customHeight="1" x14ac:dyDescent="0.25">
      <c r="A215" s="36" t="s">
        <v>1</v>
      </c>
      <c r="B215" s="22" t="s">
        <v>1</v>
      </c>
      <c r="C215" s="22" t="s">
        <v>1</v>
      </c>
      <c r="D215" s="22" t="s">
        <v>155</v>
      </c>
      <c r="E215" s="23" t="s">
        <v>13</v>
      </c>
      <c r="F215" s="1" t="s">
        <v>156</v>
      </c>
      <c r="G215" s="2">
        <v>19000</v>
      </c>
      <c r="H215" s="2">
        <v>9891.5300000000007</v>
      </c>
      <c r="I215" s="18">
        <f t="shared" si="4"/>
        <v>0.5206068421052632</v>
      </c>
    </row>
    <row r="216" spans="1:9" ht="27" customHeight="1" x14ac:dyDescent="0.25">
      <c r="A216" s="36"/>
      <c r="B216" s="22"/>
      <c r="C216" s="22"/>
      <c r="D216" s="22" t="s">
        <v>184</v>
      </c>
      <c r="E216" s="23" t="s">
        <v>13</v>
      </c>
      <c r="F216" s="1" t="s">
        <v>185</v>
      </c>
      <c r="G216" s="2">
        <v>300</v>
      </c>
      <c r="H216" s="2">
        <v>220</v>
      </c>
      <c r="I216" s="18">
        <f t="shared" si="4"/>
        <v>0.73333333333333328</v>
      </c>
    </row>
    <row r="217" spans="1:9" ht="27" customHeight="1" x14ac:dyDescent="0.25">
      <c r="A217" s="36" t="s">
        <v>1</v>
      </c>
      <c r="B217" s="22" t="s">
        <v>1</v>
      </c>
      <c r="C217" s="22" t="s">
        <v>1</v>
      </c>
      <c r="D217" s="22" t="s">
        <v>146</v>
      </c>
      <c r="E217" s="23" t="s">
        <v>13</v>
      </c>
      <c r="F217" s="1" t="s">
        <v>147</v>
      </c>
      <c r="G217" s="2">
        <v>13950</v>
      </c>
      <c r="H217" s="2">
        <v>4036</v>
      </c>
      <c r="I217" s="18">
        <f t="shared" si="4"/>
        <v>0.28931899641577064</v>
      </c>
    </row>
    <row r="218" spans="1:9" ht="27" customHeight="1" x14ac:dyDescent="0.25">
      <c r="A218" s="36"/>
      <c r="B218" s="22"/>
      <c r="C218" s="22"/>
      <c r="D218" s="22" t="s">
        <v>361</v>
      </c>
      <c r="E218" s="23" t="s">
        <v>13</v>
      </c>
      <c r="F218" s="1" t="s">
        <v>362</v>
      </c>
      <c r="G218" s="3">
        <v>260000</v>
      </c>
      <c r="H218" s="3">
        <v>62929.36</v>
      </c>
      <c r="I218" s="18">
        <f t="shared" si="4"/>
        <v>0.242036</v>
      </c>
    </row>
    <row r="219" spans="1:9" ht="27" customHeight="1" x14ac:dyDescent="0.25">
      <c r="A219" s="36"/>
      <c r="B219" s="22"/>
      <c r="C219" s="22"/>
      <c r="D219" s="22" t="s">
        <v>363</v>
      </c>
      <c r="E219" s="23" t="s">
        <v>13</v>
      </c>
      <c r="F219" s="1" t="s">
        <v>364</v>
      </c>
      <c r="G219" s="3">
        <v>150000</v>
      </c>
      <c r="H219" s="3">
        <v>11280.13</v>
      </c>
      <c r="I219" s="18">
        <f t="shared" si="4"/>
        <v>7.5200866666666658E-2</v>
      </c>
    </row>
    <row r="220" spans="1:9" ht="28.9" customHeight="1" x14ac:dyDescent="0.25">
      <c r="A220" s="36" t="s">
        <v>1</v>
      </c>
      <c r="B220" s="22" t="s">
        <v>1</v>
      </c>
      <c r="C220" s="22" t="s">
        <v>1</v>
      </c>
      <c r="D220" s="22">
        <v>471</v>
      </c>
      <c r="E220" s="23" t="s">
        <v>13</v>
      </c>
      <c r="F220" s="1" t="s">
        <v>302</v>
      </c>
      <c r="G220" s="3">
        <v>950</v>
      </c>
      <c r="H220" s="3">
        <v>0</v>
      </c>
      <c r="I220" s="18">
        <f t="shared" si="4"/>
        <v>0</v>
      </c>
    </row>
    <row r="221" spans="1:9" ht="28.9" customHeight="1" x14ac:dyDescent="0.25">
      <c r="A221" s="36"/>
      <c r="B221" s="22"/>
      <c r="C221" s="22"/>
      <c r="D221" s="22" t="s">
        <v>368</v>
      </c>
      <c r="E221" s="23" t="s">
        <v>13</v>
      </c>
      <c r="F221" s="1" t="s">
        <v>369</v>
      </c>
      <c r="G221" s="3">
        <v>34000</v>
      </c>
      <c r="H221" s="3">
        <v>8463.43</v>
      </c>
      <c r="I221" s="18">
        <f t="shared" si="4"/>
        <v>0.24892441176470589</v>
      </c>
    </row>
    <row r="222" spans="1:9" ht="28.9" customHeight="1" x14ac:dyDescent="0.25">
      <c r="A222" s="36"/>
      <c r="B222" s="22"/>
      <c r="C222" s="22"/>
      <c r="D222" s="22" t="s">
        <v>370</v>
      </c>
      <c r="E222" s="23" t="s">
        <v>13</v>
      </c>
      <c r="F222" s="1" t="s">
        <v>371</v>
      </c>
      <c r="G222" s="3">
        <v>6000</v>
      </c>
      <c r="H222" s="3">
        <v>1485.13</v>
      </c>
      <c r="I222" s="18">
        <f t="shared" si="4"/>
        <v>0.2475216666666667</v>
      </c>
    </row>
    <row r="223" spans="1:9" ht="27" customHeight="1" x14ac:dyDescent="0.25">
      <c r="A223" s="34"/>
      <c r="B223" s="19" t="s">
        <v>212</v>
      </c>
      <c r="C223" s="19"/>
      <c r="D223" s="19"/>
      <c r="E223" s="35"/>
      <c r="F223" s="10" t="s">
        <v>15</v>
      </c>
      <c r="G223" s="11">
        <f>G224+G225+G226+G227+G228+G229</f>
        <v>143344.91</v>
      </c>
      <c r="H223" s="11">
        <f>H224+H225+H226+H227+H228+H229</f>
        <v>79719.850000000006</v>
      </c>
      <c r="I223" s="18">
        <f t="shared" si="4"/>
        <v>0.55614008198826181</v>
      </c>
    </row>
    <row r="224" spans="1:9" ht="30.6" customHeight="1" x14ac:dyDescent="0.25">
      <c r="A224" s="36" t="s">
        <v>1</v>
      </c>
      <c r="B224" s="22" t="s">
        <v>1</v>
      </c>
      <c r="C224" s="22" t="s">
        <v>1</v>
      </c>
      <c r="D224" s="22" t="s">
        <v>155</v>
      </c>
      <c r="E224" s="23" t="s">
        <v>13</v>
      </c>
      <c r="F224" s="1" t="s">
        <v>156</v>
      </c>
      <c r="G224" s="2">
        <v>12479.25</v>
      </c>
      <c r="H224" s="2">
        <v>1286.6400000000001</v>
      </c>
      <c r="I224" s="18">
        <f t="shared" si="4"/>
        <v>0.10310234990083539</v>
      </c>
    </row>
    <row r="225" spans="1:9" ht="30" customHeight="1" x14ac:dyDescent="0.25">
      <c r="A225" s="36" t="s">
        <v>1</v>
      </c>
      <c r="B225" s="22" t="s">
        <v>1</v>
      </c>
      <c r="C225" s="22" t="s">
        <v>1</v>
      </c>
      <c r="D225" s="22" t="s">
        <v>159</v>
      </c>
      <c r="E225" s="23" t="s">
        <v>13</v>
      </c>
      <c r="F225" s="1" t="s">
        <v>160</v>
      </c>
      <c r="G225" s="2">
        <v>24250</v>
      </c>
      <c r="H225" s="2">
        <v>3719.81</v>
      </c>
      <c r="I225" s="18">
        <f t="shared" si="4"/>
        <v>0.15339422680412371</v>
      </c>
    </row>
    <row r="226" spans="1:9" ht="25.15" customHeight="1" x14ac:dyDescent="0.25">
      <c r="A226" s="36" t="s">
        <v>1</v>
      </c>
      <c r="B226" s="22" t="s">
        <v>1</v>
      </c>
      <c r="C226" s="22" t="s">
        <v>1</v>
      </c>
      <c r="D226" s="22" t="s">
        <v>131</v>
      </c>
      <c r="E226" s="23" t="s">
        <v>13</v>
      </c>
      <c r="F226" s="1" t="s">
        <v>132</v>
      </c>
      <c r="G226" s="2">
        <v>20342.5</v>
      </c>
      <c r="H226" s="2">
        <v>5461.2</v>
      </c>
      <c r="I226" s="18">
        <f t="shared" si="4"/>
        <v>0.26846257834582771</v>
      </c>
    </row>
    <row r="227" spans="1:9" ht="25.15" customHeight="1" x14ac:dyDescent="0.25">
      <c r="A227" s="36" t="s">
        <v>1</v>
      </c>
      <c r="B227" s="22" t="s">
        <v>1</v>
      </c>
      <c r="C227" s="22" t="s">
        <v>1</v>
      </c>
      <c r="D227" s="22" t="s">
        <v>146</v>
      </c>
      <c r="E227" s="23" t="s">
        <v>13</v>
      </c>
      <c r="F227" s="1" t="s">
        <v>147</v>
      </c>
      <c r="G227" s="2">
        <v>50512.160000000003</v>
      </c>
      <c r="H227" s="2">
        <v>34011.199999999997</v>
      </c>
      <c r="I227" s="18">
        <f t="shared" si="4"/>
        <v>0.67332697710808631</v>
      </c>
    </row>
    <row r="228" spans="1:9" ht="24.6" customHeight="1" x14ac:dyDescent="0.25">
      <c r="A228" s="36" t="s">
        <v>1</v>
      </c>
      <c r="B228" s="22" t="s">
        <v>1</v>
      </c>
      <c r="C228" s="22" t="s">
        <v>1</v>
      </c>
      <c r="D228" s="22" t="s">
        <v>188</v>
      </c>
      <c r="E228" s="23" t="s">
        <v>13</v>
      </c>
      <c r="F228" s="1" t="s">
        <v>189</v>
      </c>
      <c r="G228" s="2">
        <v>3990</v>
      </c>
      <c r="H228" s="2">
        <v>3630</v>
      </c>
      <c r="I228" s="18">
        <f t="shared" si="4"/>
        <v>0.90977443609022557</v>
      </c>
    </row>
    <row r="229" spans="1:9" ht="25.15" customHeight="1" x14ac:dyDescent="0.25">
      <c r="A229" s="36" t="s">
        <v>1</v>
      </c>
      <c r="B229" s="22" t="s">
        <v>1</v>
      </c>
      <c r="C229" s="22" t="s">
        <v>1</v>
      </c>
      <c r="D229" s="22" t="s">
        <v>133</v>
      </c>
      <c r="E229" s="23" t="s">
        <v>13</v>
      </c>
      <c r="F229" s="1" t="s">
        <v>134</v>
      </c>
      <c r="G229" s="2">
        <v>31771</v>
      </c>
      <c r="H229" s="2">
        <v>31611</v>
      </c>
      <c r="I229" s="18">
        <f t="shared" si="4"/>
        <v>0.99496396084479555</v>
      </c>
    </row>
    <row r="230" spans="1:9" ht="27" customHeight="1" x14ac:dyDescent="0.25">
      <c r="A230" s="38" t="s">
        <v>213</v>
      </c>
      <c r="B230" s="39"/>
      <c r="C230" s="39"/>
      <c r="D230" s="39"/>
      <c r="E230" s="40"/>
      <c r="F230" s="8" t="s">
        <v>214</v>
      </c>
      <c r="G230" s="9">
        <f>G231</f>
        <v>2174920.7999999998</v>
      </c>
      <c r="H230" s="9">
        <f>H231</f>
        <v>2122844.1900000004</v>
      </c>
      <c r="I230" s="18">
        <f t="shared" si="4"/>
        <v>0.9760558591374916</v>
      </c>
    </row>
    <row r="231" spans="1:9" ht="39.950000000000003" customHeight="1" x14ac:dyDescent="0.25">
      <c r="A231" s="34"/>
      <c r="B231" s="19" t="s">
        <v>215</v>
      </c>
      <c r="C231" s="19"/>
      <c r="D231" s="19"/>
      <c r="E231" s="35"/>
      <c r="F231" s="10" t="s">
        <v>216</v>
      </c>
      <c r="G231" s="11">
        <f>G232+G233</f>
        <v>2174920.7999999998</v>
      </c>
      <c r="H231" s="11">
        <f>H232+H233</f>
        <v>2122844.1900000004</v>
      </c>
      <c r="I231" s="18">
        <f t="shared" si="4"/>
        <v>0.9760558591374916</v>
      </c>
    </row>
    <row r="232" spans="1:9" ht="27" customHeight="1" x14ac:dyDescent="0.25">
      <c r="A232" s="36" t="s">
        <v>1</v>
      </c>
      <c r="B232" s="22" t="s">
        <v>1</v>
      </c>
      <c r="C232" s="22" t="s">
        <v>1</v>
      </c>
      <c r="D232" s="22" t="s">
        <v>217</v>
      </c>
      <c r="E232" s="23" t="s">
        <v>13</v>
      </c>
      <c r="F232" s="1" t="s">
        <v>218</v>
      </c>
      <c r="G232" s="2">
        <v>63000</v>
      </c>
      <c r="H232" s="2">
        <v>25103.200000000001</v>
      </c>
      <c r="I232" s="18">
        <f t="shared" si="4"/>
        <v>0.39846349206349208</v>
      </c>
    </row>
    <row r="233" spans="1:9" ht="27" customHeight="1" x14ac:dyDescent="0.25">
      <c r="A233" s="36" t="s">
        <v>1</v>
      </c>
      <c r="B233" s="22" t="s">
        <v>1</v>
      </c>
      <c r="C233" s="22" t="s">
        <v>1</v>
      </c>
      <c r="D233" s="22" t="s">
        <v>219</v>
      </c>
      <c r="E233" s="23" t="s">
        <v>13</v>
      </c>
      <c r="F233" s="1" t="s">
        <v>220</v>
      </c>
      <c r="G233" s="2">
        <v>2111920.7999999998</v>
      </c>
      <c r="H233" s="2">
        <v>2097740.9900000002</v>
      </c>
      <c r="I233" s="18">
        <f t="shared" si="4"/>
        <v>0.99328582302896984</v>
      </c>
    </row>
    <row r="234" spans="1:9" ht="25.9" customHeight="1" x14ac:dyDescent="0.25">
      <c r="A234" s="38" t="s">
        <v>58</v>
      </c>
      <c r="B234" s="39"/>
      <c r="C234" s="39"/>
      <c r="D234" s="39"/>
      <c r="E234" s="40"/>
      <c r="F234" s="8" t="s">
        <v>59</v>
      </c>
      <c r="G234" s="9">
        <f>G235</f>
        <v>956333.1</v>
      </c>
      <c r="H234" s="9">
        <f>H235</f>
        <v>0</v>
      </c>
      <c r="I234" s="18">
        <f t="shared" ref="I234:I295" si="5">IF($G234=0,0,$H234/$G234)</f>
        <v>0</v>
      </c>
    </row>
    <row r="235" spans="1:9" ht="28.15" customHeight="1" x14ac:dyDescent="0.25">
      <c r="A235" s="34"/>
      <c r="B235" s="19" t="s">
        <v>221</v>
      </c>
      <c r="C235" s="19"/>
      <c r="D235" s="19"/>
      <c r="E235" s="35"/>
      <c r="F235" s="10" t="s">
        <v>222</v>
      </c>
      <c r="G235" s="11">
        <f>G236</f>
        <v>956333.1</v>
      </c>
      <c r="H235" s="11">
        <f>H236</f>
        <v>0</v>
      </c>
      <c r="I235" s="18">
        <f t="shared" si="5"/>
        <v>0</v>
      </c>
    </row>
    <row r="236" spans="1:9" ht="24.6" customHeight="1" x14ac:dyDescent="0.25">
      <c r="A236" s="36" t="s">
        <v>1</v>
      </c>
      <c r="B236" s="22" t="s">
        <v>1</v>
      </c>
      <c r="C236" s="22" t="s">
        <v>1</v>
      </c>
      <c r="D236" s="22" t="s">
        <v>223</v>
      </c>
      <c r="E236" s="23" t="s">
        <v>13</v>
      </c>
      <c r="F236" s="1" t="s">
        <v>224</v>
      </c>
      <c r="G236" s="2">
        <v>956333.1</v>
      </c>
      <c r="H236" s="2">
        <v>0</v>
      </c>
      <c r="I236" s="18">
        <f t="shared" si="5"/>
        <v>0</v>
      </c>
    </row>
    <row r="237" spans="1:9" ht="27" customHeight="1" x14ac:dyDescent="0.25">
      <c r="A237" s="38" t="s">
        <v>60</v>
      </c>
      <c r="B237" s="39"/>
      <c r="C237" s="39"/>
      <c r="D237" s="39"/>
      <c r="E237" s="40"/>
      <c r="F237" s="8" t="s">
        <v>61</v>
      </c>
      <c r="G237" s="9">
        <f>G238+G286+G307+G334+G336+G344+G347+G349+G353+G365+G377+G392+G388</f>
        <v>78362188.869999975</v>
      </c>
      <c r="H237" s="9">
        <f>H238+H286+H307+H334+H336+H344+H347+H349+H353+H365+H377+H392+H388</f>
        <v>77494851.639999971</v>
      </c>
      <c r="I237" s="18">
        <f t="shared" si="5"/>
        <v>0.98893168704821555</v>
      </c>
    </row>
    <row r="238" spans="1:9" ht="27" customHeight="1" x14ac:dyDescent="0.25">
      <c r="A238" s="34"/>
      <c r="B238" s="19" t="s">
        <v>62</v>
      </c>
      <c r="C238" s="19"/>
      <c r="D238" s="19"/>
      <c r="E238" s="35"/>
      <c r="F238" s="10" t="s">
        <v>63</v>
      </c>
      <c r="G238" s="11">
        <f>G239+G240+G241+G242+G244+G245+G246+G247+G249+G250+G251+G252+G254+G255+G253+G256+G257+G258+G259+G260+G261+G262+G263+G264+G265+G267+G269+G270+G271+G272+G274+G275+G277+G280+G281+G282+G284+G285+G248+G266+G283+G278+G243+G268+G273+G279+G276</f>
        <v>45544870.359999992</v>
      </c>
      <c r="H238" s="11">
        <f>H239+H240+H241+H242+H244+H245+H246+H247+H249+H250+H251+H252+H254+H255+H253+H256+H257+H258+H259+H260+H261+H262+H263+H264+H265+H267+H269+H270+H271+H272+H274+H275+H277+H280+H281+H282+H284+H285+H248+H266+H283+H278+H243+H268+H273+H279+H276</f>
        <v>45226417.349999987</v>
      </c>
      <c r="I238" s="18">
        <f t="shared" si="5"/>
        <v>0.99300792806120952</v>
      </c>
    </row>
    <row r="239" spans="1:9" ht="27" customHeight="1" x14ac:dyDescent="0.25">
      <c r="A239" s="36" t="s">
        <v>1</v>
      </c>
      <c r="B239" s="22" t="s">
        <v>1</v>
      </c>
      <c r="C239" s="22" t="s">
        <v>1</v>
      </c>
      <c r="D239" s="22" t="s">
        <v>225</v>
      </c>
      <c r="E239" s="23" t="s">
        <v>13</v>
      </c>
      <c r="F239" s="1" t="s">
        <v>226</v>
      </c>
      <c r="G239" s="2">
        <v>682958.66</v>
      </c>
      <c r="H239" s="2">
        <v>678208.01</v>
      </c>
      <c r="I239" s="18">
        <f t="shared" si="5"/>
        <v>0.9930440152849076</v>
      </c>
    </row>
    <row r="240" spans="1:9" ht="27" customHeight="1" x14ac:dyDescent="0.25">
      <c r="A240" s="36" t="s">
        <v>1</v>
      </c>
      <c r="B240" s="22" t="s">
        <v>1</v>
      </c>
      <c r="C240" s="22" t="s">
        <v>1</v>
      </c>
      <c r="D240" s="22" t="s">
        <v>24</v>
      </c>
      <c r="E240" s="23" t="s">
        <v>13</v>
      </c>
      <c r="F240" s="1" t="s">
        <v>149</v>
      </c>
      <c r="G240" s="2">
        <v>230652</v>
      </c>
      <c r="H240" s="2">
        <v>230652</v>
      </c>
      <c r="I240" s="18">
        <f t="shared" si="5"/>
        <v>1</v>
      </c>
    </row>
    <row r="241" spans="1:9" ht="27" customHeight="1" x14ac:dyDescent="0.25">
      <c r="A241" s="36"/>
      <c r="B241" s="22"/>
      <c r="C241" s="22"/>
      <c r="D241" s="22" t="s">
        <v>316</v>
      </c>
      <c r="E241" s="23" t="s">
        <v>13</v>
      </c>
      <c r="F241" s="1" t="s">
        <v>305</v>
      </c>
      <c r="G241" s="2">
        <v>74700</v>
      </c>
      <c r="H241" s="2">
        <v>74700</v>
      </c>
      <c r="I241" s="18">
        <f t="shared" si="5"/>
        <v>1</v>
      </c>
    </row>
    <row r="242" spans="1:9" ht="27" customHeight="1" x14ac:dyDescent="0.25">
      <c r="A242" s="36" t="s">
        <v>1</v>
      </c>
      <c r="B242" s="22" t="s">
        <v>1</v>
      </c>
      <c r="C242" s="22" t="s">
        <v>1</v>
      </c>
      <c r="D242" s="22" t="s">
        <v>178</v>
      </c>
      <c r="E242" s="23" t="s">
        <v>13</v>
      </c>
      <c r="F242" s="1" t="s">
        <v>179</v>
      </c>
      <c r="G242" s="2">
        <v>722337.71</v>
      </c>
      <c r="H242" s="2">
        <v>718427.78</v>
      </c>
      <c r="I242" s="18">
        <f t="shared" si="5"/>
        <v>0.99458711632264096</v>
      </c>
    </row>
    <row r="243" spans="1:9" ht="27" customHeight="1" x14ac:dyDescent="0.25">
      <c r="A243" s="36"/>
      <c r="B243" s="22"/>
      <c r="C243" s="22"/>
      <c r="D243" s="22" t="s">
        <v>198</v>
      </c>
      <c r="E243" s="23" t="s">
        <v>13</v>
      </c>
      <c r="F243" s="1" t="s">
        <v>199</v>
      </c>
      <c r="G243" s="3">
        <v>22000</v>
      </c>
      <c r="H243" s="3">
        <v>22000</v>
      </c>
      <c r="I243" s="18">
        <f t="shared" si="5"/>
        <v>1</v>
      </c>
    </row>
    <row r="244" spans="1:9" ht="27" customHeight="1" x14ac:dyDescent="0.25">
      <c r="A244" s="36" t="s">
        <v>1</v>
      </c>
      <c r="B244" s="22" t="s">
        <v>1</v>
      </c>
      <c r="C244" s="22" t="s">
        <v>1</v>
      </c>
      <c r="D244" s="22" t="s">
        <v>172</v>
      </c>
      <c r="E244" s="23" t="s">
        <v>13</v>
      </c>
      <c r="F244" s="1" t="s">
        <v>173</v>
      </c>
      <c r="G244" s="2">
        <v>4588588.9400000004</v>
      </c>
      <c r="H244" s="2">
        <v>4558841.7</v>
      </c>
      <c r="I244" s="18">
        <f t="shared" si="5"/>
        <v>0.99351712685773941</v>
      </c>
    </row>
    <row r="245" spans="1:9" ht="27" customHeight="1" x14ac:dyDescent="0.25">
      <c r="A245" s="36"/>
      <c r="B245" s="22"/>
      <c r="C245" s="22"/>
      <c r="D245" s="22" t="s">
        <v>172</v>
      </c>
      <c r="E245" s="23" t="s">
        <v>0</v>
      </c>
      <c r="F245" s="1" t="s">
        <v>173</v>
      </c>
      <c r="G245" s="2">
        <v>3797</v>
      </c>
      <c r="H245" s="2">
        <v>3797</v>
      </c>
      <c r="I245" s="18">
        <f t="shared" si="5"/>
        <v>1</v>
      </c>
    </row>
    <row r="246" spans="1:9" ht="27" customHeight="1" x14ac:dyDescent="0.25">
      <c r="A246" s="36" t="s">
        <v>1</v>
      </c>
      <c r="B246" s="22" t="s">
        <v>1</v>
      </c>
      <c r="C246" s="22" t="s">
        <v>1</v>
      </c>
      <c r="D246" s="22" t="s">
        <v>180</v>
      </c>
      <c r="E246" s="23" t="s">
        <v>13</v>
      </c>
      <c r="F246" s="1" t="s">
        <v>181</v>
      </c>
      <c r="G246" s="2">
        <v>311722.09999999998</v>
      </c>
      <c r="H246" s="2">
        <v>311712.65999999997</v>
      </c>
      <c r="I246" s="18">
        <f t="shared" si="5"/>
        <v>0.99996971661617828</v>
      </c>
    </row>
    <row r="247" spans="1:9" ht="27" customHeight="1" x14ac:dyDescent="0.25">
      <c r="A247" s="36" t="s">
        <v>1</v>
      </c>
      <c r="B247" s="22" t="s">
        <v>1</v>
      </c>
      <c r="C247" s="22" t="s">
        <v>1</v>
      </c>
      <c r="D247" s="22" t="s">
        <v>139</v>
      </c>
      <c r="E247" s="23" t="s">
        <v>13</v>
      </c>
      <c r="F247" s="1" t="s">
        <v>140</v>
      </c>
      <c r="G247" s="2">
        <v>4300166.6100000003</v>
      </c>
      <c r="H247" s="2">
        <v>4279010.1399999997</v>
      </c>
      <c r="I247" s="18">
        <f t="shared" si="5"/>
        <v>0.99508008132736037</v>
      </c>
    </row>
    <row r="248" spans="1:9" ht="27" customHeight="1" x14ac:dyDescent="0.25">
      <c r="A248" s="36"/>
      <c r="B248" s="22"/>
      <c r="C248" s="22"/>
      <c r="D248" s="22" t="s">
        <v>139</v>
      </c>
      <c r="E248" s="23" t="s">
        <v>341</v>
      </c>
      <c r="F248" s="1" t="s">
        <v>140</v>
      </c>
      <c r="G248" s="3">
        <v>1719.01</v>
      </c>
      <c r="H248" s="3">
        <v>1719.01</v>
      </c>
      <c r="I248" s="18">
        <f t="shared" si="5"/>
        <v>1</v>
      </c>
    </row>
    <row r="249" spans="1:9" ht="27" customHeight="1" x14ac:dyDescent="0.25">
      <c r="A249" s="36"/>
      <c r="B249" s="22"/>
      <c r="C249" s="22"/>
      <c r="D249" s="22" t="s">
        <v>139</v>
      </c>
      <c r="E249" s="23" t="s">
        <v>0</v>
      </c>
      <c r="F249" s="1" t="s">
        <v>140</v>
      </c>
      <c r="G249" s="2">
        <v>5566.79</v>
      </c>
      <c r="H249" s="2">
        <v>4739.8599999999997</v>
      </c>
      <c r="I249" s="18">
        <f t="shared" si="5"/>
        <v>0.85145299176006273</v>
      </c>
    </row>
    <row r="250" spans="1:9" ht="27" customHeight="1" x14ac:dyDescent="0.25">
      <c r="A250" s="36" t="s">
        <v>1</v>
      </c>
      <c r="B250" s="22" t="s">
        <v>1</v>
      </c>
      <c r="C250" s="22" t="s">
        <v>1</v>
      </c>
      <c r="D250" s="22" t="s">
        <v>141</v>
      </c>
      <c r="E250" s="23" t="s">
        <v>13</v>
      </c>
      <c r="F250" s="1" t="s">
        <v>297</v>
      </c>
      <c r="G250" s="2">
        <v>453811.1</v>
      </c>
      <c r="H250" s="2">
        <v>448027.33</v>
      </c>
      <c r="I250" s="18">
        <f t="shared" si="5"/>
        <v>0.98725511561969292</v>
      </c>
    </row>
    <row r="251" spans="1:9" ht="27" customHeight="1" x14ac:dyDescent="0.25">
      <c r="A251" s="36"/>
      <c r="B251" s="22"/>
      <c r="C251" s="22"/>
      <c r="D251" s="22" t="s">
        <v>141</v>
      </c>
      <c r="E251" s="23" t="s">
        <v>0</v>
      </c>
      <c r="F251" s="1" t="s">
        <v>297</v>
      </c>
      <c r="G251" s="2">
        <v>727.37</v>
      </c>
      <c r="H251" s="2">
        <v>582.13</v>
      </c>
      <c r="I251" s="18">
        <f t="shared" si="5"/>
        <v>0.80032170697169247</v>
      </c>
    </row>
    <row r="252" spans="1:9" ht="27" customHeight="1" x14ac:dyDescent="0.25">
      <c r="A252" s="36" t="s">
        <v>1</v>
      </c>
      <c r="B252" s="22" t="s">
        <v>1</v>
      </c>
      <c r="C252" s="22" t="s">
        <v>1</v>
      </c>
      <c r="D252" s="22" t="s">
        <v>182</v>
      </c>
      <c r="E252" s="23" t="s">
        <v>13</v>
      </c>
      <c r="F252" s="1" t="s">
        <v>183</v>
      </c>
      <c r="G252" s="2">
        <v>561</v>
      </c>
      <c r="H252" s="2">
        <v>466</v>
      </c>
      <c r="I252" s="18">
        <f t="shared" si="5"/>
        <v>0.83065953654188951</v>
      </c>
    </row>
    <row r="253" spans="1:9" ht="27" customHeight="1" x14ac:dyDescent="0.25">
      <c r="A253" s="36" t="s">
        <v>1</v>
      </c>
      <c r="B253" s="22" t="s">
        <v>1</v>
      </c>
      <c r="C253" s="22" t="s">
        <v>1</v>
      </c>
      <c r="D253" s="22" t="s">
        <v>142</v>
      </c>
      <c r="E253" s="23" t="s">
        <v>13</v>
      </c>
      <c r="F253" s="1" t="s">
        <v>143</v>
      </c>
      <c r="G253" s="2">
        <v>48900</v>
      </c>
      <c r="H253" s="2">
        <v>48051.4</v>
      </c>
      <c r="I253" s="18">
        <f t="shared" si="5"/>
        <v>0.98264621676891617</v>
      </c>
    </row>
    <row r="254" spans="1:9" ht="27" customHeight="1" x14ac:dyDescent="0.25">
      <c r="A254" s="36"/>
      <c r="B254" s="22"/>
      <c r="C254" s="22"/>
      <c r="D254" s="22" t="s">
        <v>142</v>
      </c>
      <c r="E254" s="23" t="s">
        <v>340</v>
      </c>
      <c r="F254" s="1" t="s">
        <v>143</v>
      </c>
      <c r="G254" s="2">
        <v>1342.57</v>
      </c>
      <c r="H254" s="2">
        <v>1342.57</v>
      </c>
      <c r="I254" s="18">
        <f t="shared" si="5"/>
        <v>1</v>
      </c>
    </row>
    <row r="255" spans="1:9" ht="27" customHeight="1" x14ac:dyDescent="0.25">
      <c r="A255" s="36"/>
      <c r="B255" s="22"/>
      <c r="C255" s="22"/>
      <c r="D255" s="22" t="s">
        <v>142</v>
      </c>
      <c r="E255" s="23" t="s">
        <v>341</v>
      </c>
      <c r="F255" s="1" t="s">
        <v>143</v>
      </c>
      <c r="G255" s="2">
        <v>12500</v>
      </c>
      <c r="H255" s="2">
        <v>12500</v>
      </c>
      <c r="I255" s="18">
        <f t="shared" si="5"/>
        <v>1</v>
      </c>
    </row>
    <row r="256" spans="1:9" ht="27" customHeight="1" x14ac:dyDescent="0.25">
      <c r="A256" s="36" t="s">
        <v>1</v>
      </c>
      <c r="B256" s="22" t="s">
        <v>1</v>
      </c>
      <c r="C256" s="22" t="s">
        <v>1</v>
      </c>
      <c r="D256" s="22" t="s">
        <v>155</v>
      </c>
      <c r="E256" s="23" t="s">
        <v>13</v>
      </c>
      <c r="F256" s="1" t="s">
        <v>156</v>
      </c>
      <c r="G256" s="2">
        <v>840471.56</v>
      </c>
      <c r="H256" s="2">
        <v>839825.55</v>
      </c>
      <c r="I256" s="18">
        <f t="shared" si="5"/>
        <v>0.99923137196932632</v>
      </c>
    </row>
    <row r="257" spans="1:9" ht="27" customHeight="1" x14ac:dyDescent="0.25">
      <c r="A257" s="36"/>
      <c r="B257" s="22"/>
      <c r="C257" s="22"/>
      <c r="D257" s="22" t="s">
        <v>155</v>
      </c>
      <c r="E257" s="23" t="s">
        <v>341</v>
      </c>
      <c r="F257" s="1" t="s">
        <v>156</v>
      </c>
      <c r="G257" s="2">
        <v>4245.96</v>
      </c>
      <c r="H257" s="2">
        <v>4245.96</v>
      </c>
      <c r="I257" s="18">
        <f t="shared" si="5"/>
        <v>1</v>
      </c>
    </row>
    <row r="258" spans="1:9" ht="27" customHeight="1" x14ac:dyDescent="0.25">
      <c r="A258" s="36"/>
      <c r="B258" s="22"/>
      <c r="C258" s="22"/>
      <c r="D258" s="22" t="s">
        <v>155</v>
      </c>
      <c r="E258" s="23" t="s">
        <v>0</v>
      </c>
      <c r="F258" s="1" t="s">
        <v>156</v>
      </c>
      <c r="G258" s="2">
        <v>583.21</v>
      </c>
      <c r="H258" s="2">
        <v>547.70000000000005</v>
      </c>
      <c r="I258" s="18">
        <f t="shared" si="5"/>
        <v>0.93911284100066872</v>
      </c>
    </row>
    <row r="259" spans="1:9" ht="27" customHeight="1" x14ac:dyDescent="0.25">
      <c r="A259" s="36" t="s">
        <v>1</v>
      </c>
      <c r="B259" s="22" t="s">
        <v>1</v>
      </c>
      <c r="C259" s="22" t="s">
        <v>1</v>
      </c>
      <c r="D259" s="22" t="s">
        <v>200</v>
      </c>
      <c r="E259" s="23" t="s">
        <v>13</v>
      </c>
      <c r="F259" s="1" t="s">
        <v>201</v>
      </c>
      <c r="G259" s="2">
        <v>272868.5</v>
      </c>
      <c r="H259" s="2">
        <v>272806.02</v>
      </c>
      <c r="I259" s="18">
        <f t="shared" si="5"/>
        <v>0.99977102523743133</v>
      </c>
    </row>
    <row r="260" spans="1:9" ht="27" customHeight="1" x14ac:dyDescent="0.25">
      <c r="A260" s="36" t="s">
        <v>1</v>
      </c>
      <c r="B260" s="22" t="s">
        <v>1</v>
      </c>
      <c r="C260" s="22" t="s">
        <v>1</v>
      </c>
      <c r="D260" s="22" t="s">
        <v>159</v>
      </c>
      <c r="E260" s="23" t="s">
        <v>13</v>
      </c>
      <c r="F260" s="1" t="s">
        <v>160</v>
      </c>
      <c r="G260" s="2">
        <v>972667</v>
      </c>
      <c r="H260" s="2">
        <v>893433.7</v>
      </c>
      <c r="I260" s="18">
        <f t="shared" si="5"/>
        <v>0.91854015814250911</v>
      </c>
    </row>
    <row r="261" spans="1:9" ht="27" customHeight="1" x14ac:dyDescent="0.25">
      <c r="A261" s="36" t="s">
        <v>1</v>
      </c>
      <c r="B261" s="22" t="s">
        <v>1</v>
      </c>
      <c r="C261" s="22" t="s">
        <v>1</v>
      </c>
      <c r="D261" s="22" t="s">
        <v>131</v>
      </c>
      <c r="E261" s="23" t="s">
        <v>13</v>
      </c>
      <c r="F261" s="1" t="s">
        <v>132</v>
      </c>
      <c r="G261" s="2">
        <v>1103562.3700000001</v>
      </c>
      <c r="H261" s="2">
        <v>1088436.8700000001</v>
      </c>
      <c r="I261" s="18">
        <f t="shared" si="5"/>
        <v>0.98629393280236621</v>
      </c>
    </row>
    <row r="262" spans="1:9" ht="27" customHeight="1" x14ac:dyDescent="0.25">
      <c r="A262" s="36" t="s">
        <v>1</v>
      </c>
      <c r="B262" s="22" t="s">
        <v>1</v>
      </c>
      <c r="C262" s="22" t="s">
        <v>1</v>
      </c>
      <c r="D262" s="22" t="s">
        <v>186</v>
      </c>
      <c r="E262" s="23" t="s">
        <v>13</v>
      </c>
      <c r="F262" s="1" t="s">
        <v>187</v>
      </c>
      <c r="G262" s="2">
        <v>56394</v>
      </c>
      <c r="H262" s="2">
        <v>55934.6</v>
      </c>
      <c r="I262" s="18">
        <f t="shared" si="5"/>
        <v>0.99185374330602549</v>
      </c>
    </row>
    <row r="263" spans="1:9" ht="27" customHeight="1" x14ac:dyDescent="0.25">
      <c r="A263" s="36" t="s">
        <v>1</v>
      </c>
      <c r="B263" s="22" t="s">
        <v>1</v>
      </c>
      <c r="C263" s="22" t="s">
        <v>1</v>
      </c>
      <c r="D263" s="22" t="s">
        <v>146</v>
      </c>
      <c r="E263" s="23" t="s">
        <v>13</v>
      </c>
      <c r="F263" s="1" t="s">
        <v>147</v>
      </c>
      <c r="G263" s="2">
        <v>728314.2</v>
      </c>
      <c r="H263" s="2">
        <v>727290.8</v>
      </c>
      <c r="I263" s="18">
        <f t="shared" si="5"/>
        <v>0.9985948372282184</v>
      </c>
    </row>
    <row r="264" spans="1:9" ht="24.6" customHeight="1" x14ac:dyDescent="0.25">
      <c r="A264" s="36" t="s">
        <v>1</v>
      </c>
      <c r="B264" s="22" t="s">
        <v>1</v>
      </c>
      <c r="C264" s="22" t="s">
        <v>1</v>
      </c>
      <c r="D264" s="22" t="s">
        <v>146</v>
      </c>
      <c r="E264" s="23" t="s">
        <v>340</v>
      </c>
      <c r="F264" s="1" t="s">
        <v>147</v>
      </c>
      <c r="G264" s="2">
        <v>127633.54</v>
      </c>
      <c r="H264" s="2">
        <v>127633.54</v>
      </c>
      <c r="I264" s="18">
        <f t="shared" si="5"/>
        <v>1</v>
      </c>
    </row>
    <row r="265" spans="1:9" ht="24.6" customHeight="1" x14ac:dyDescent="0.25">
      <c r="A265" s="36"/>
      <c r="B265" s="22"/>
      <c r="C265" s="22"/>
      <c r="D265" s="22" t="s">
        <v>146</v>
      </c>
      <c r="E265" s="23" t="s">
        <v>341</v>
      </c>
      <c r="F265" s="1" t="s">
        <v>147</v>
      </c>
      <c r="G265" s="2">
        <v>50495.67</v>
      </c>
      <c r="H265" s="2">
        <v>50495.67</v>
      </c>
      <c r="I265" s="18">
        <f t="shared" si="5"/>
        <v>1</v>
      </c>
    </row>
    <row r="266" spans="1:9" ht="24.6" customHeight="1" x14ac:dyDescent="0.25">
      <c r="A266" s="36"/>
      <c r="B266" s="22"/>
      <c r="C266" s="22"/>
      <c r="D266" s="22" t="s">
        <v>361</v>
      </c>
      <c r="E266" s="23" t="s">
        <v>13</v>
      </c>
      <c r="F266" s="1" t="s">
        <v>362</v>
      </c>
      <c r="G266" s="3">
        <v>588032.55000000005</v>
      </c>
      <c r="H266" s="3">
        <v>588026.34</v>
      </c>
      <c r="I266" s="18">
        <f t="shared" si="5"/>
        <v>0.99998943936011697</v>
      </c>
    </row>
    <row r="267" spans="1:9" ht="27" customHeight="1" x14ac:dyDescent="0.25">
      <c r="A267" s="36" t="s">
        <v>1</v>
      </c>
      <c r="B267" s="22" t="s">
        <v>1</v>
      </c>
      <c r="C267" s="22" t="s">
        <v>1</v>
      </c>
      <c r="D267" s="22" t="s">
        <v>188</v>
      </c>
      <c r="E267" s="23" t="s">
        <v>13</v>
      </c>
      <c r="F267" s="1" t="s">
        <v>189</v>
      </c>
      <c r="G267" s="2">
        <v>37846.15</v>
      </c>
      <c r="H267" s="2">
        <v>36778.550000000003</v>
      </c>
      <c r="I267" s="18">
        <f t="shared" si="5"/>
        <v>0.97179105404380639</v>
      </c>
    </row>
    <row r="268" spans="1:9" ht="27" customHeight="1" x14ac:dyDescent="0.25">
      <c r="A268" s="36"/>
      <c r="B268" s="22"/>
      <c r="C268" s="22"/>
      <c r="D268" s="22" t="s">
        <v>363</v>
      </c>
      <c r="E268" s="23" t="s">
        <v>13</v>
      </c>
      <c r="F268" s="1" t="s">
        <v>364</v>
      </c>
      <c r="G268" s="3">
        <v>182844.11</v>
      </c>
      <c r="H268" s="3">
        <v>182843.91</v>
      </c>
      <c r="I268" s="18">
        <f t="shared" si="5"/>
        <v>0.99999890617203924</v>
      </c>
    </row>
    <row r="269" spans="1:9" ht="27" customHeight="1" x14ac:dyDescent="0.25">
      <c r="A269" s="36" t="s">
        <v>1</v>
      </c>
      <c r="B269" s="22" t="s">
        <v>1</v>
      </c>
      <c r="C269" s="22" t="s">
        <v>1</v>
      </c>
      <c r="D269" s="22" t="s">
        <v>192</v>
      </c>
      <c r="E269" s="23" t="s">
        <v>13</v>
      </c>
      <c r="F269" s="1" t="s">
        <v>193</v>
      </c>
      <c r="G269" s="3">
        <v>10691.99</v>
      </c>
      <c r="H269" s="3">
        <v>8805.5400000000009</v>
      </c>
      <c r="I269" s="18">
        <f t="shared" si="5"/>
        <v>0.82356418215879379</v>
      </c>
    </row>
    <row r="270" spans="1:9" ht="27" customHeight="1" x14ac:dyDescent="0.25">
      <c r="A270" s="36" t="s">
        <v>1</v>
      </c>
      <c r="B270" s="22" t="s">
        <v>1</v>
      </c>
      <c r="C270" s="22" t="s">
        <v>1</v>
      </c>
      <c r="D270" s="22" t="s">
        <v>144</v>
      </c>
      <c r="E270" s="23" t="s">
        <v>13</v>
      </c>
      <c r="F270" s="1" t="s">
        <v>145</v>
      </c>
      <c r="G270" s="3">
        <v>71054</v>
      </c>
      <c r="H270" s="3">
        <v>70942</v>
      </c>
      <c r="I270" s="18">
        <f t="shared" si="5"/>
        <v>0.99842373406141804</v>
      </c>
    </row>
    <row r="271" spans="1:9" ht="27" customHeight="1" x14ac:dyDescent="0.25">
      <c r="A271" s="36" t="s">
        <v>1</v>
      </c>
      <c r="B271" s="22" t="s">
        <v>1</v>
      </c>
      <c r="C271" s="22" t="s">
        <v>1</v>
      </c>
      <c r="D271" s="22" t="s">
        <v>194</v>
      </c>
      <c r="E271" s="23" t="s">
        <v>13</v>
      </c>
      <c r="F271" s="1" t="s">
        <v>195</v>
      </c>
      <c r="G271" s="3">
        <v>1484800.44</v>
      </c>
      <c r="H271" s="3">
        <v>1484800.44</v>
      </c>
      <c r="I271" s="18">
        <f t="shared" si="5"/>
        <v>1</v>
      </c>
    </row>
    <row r="272" spans="1:9" ht="39" customHeight="1" x14ac:dyDescent="0.25">
      <c r="A272" s="36"/>
      <c r="B272" s="22"/>
      <c r="C272" s="22"/>
      <c r="D272" s="22" t="s">
        <v>317</v>
      </c>
      <c r="E272" s="23" t="s">
        <v>13</v>
      </c>
      <c r="F272" s="1" t="s">
        <v>318</v>
      </c>
      <c r="G272" s="3">
        <v>1293</v>
      </c>
      <c r="H272" s="3">
        <v>1137</v>
      </c>
      <c r="I272" s="18">
        <f t="shared" si="5"/>
        <v>0.87935034802784218</v>
      </c>
    </row>
    <row r="273" spans="1:9" ht="39" customHeight="1" x14ac:dyDescent="0.25">
      <c r="A273" s="36"/>
      <c r="B273" s="22"/>
      <c r="C273" s="22"/>
      <c r="D273" s="22" t="s">
        <v>356</v>
      </c>
      <c r="E273" s="23" t="s">
        <v>13</v>
      </c>
      <c r="F273" s="1" t="s">
        <v>357</v>
      </c>
      <c r="G273" s="3">
        <v>163.91</v>
      </c>
      <c r="H273" s="3">
        <v>163.91</v>
      </c>
      <c r="I273" s="18">
        <f t="shared" si="5"/>
        <v>1</v>
      </c>
    </row>
    <row r="274" spans="1:9" ht="27" customHeight="1" x14ac:dyDescent="0.25">
      <c r="A274" s="36" t="s">
        <v>1</v>
      </c>
      <c r="B274" s="22" t="s">
        <v>1</v>
      </c>
      <c r="C274" s="22" t="s">
        <v>1</v>
      </c>
      <c r="D274" s="22" t="s">
        <v>196</v>
      </c>
      <c r="E274" s="23" t="s">
        <v>13</v>
      </c>
      <c r="F274" s="1" t="s">
        <v>197</v>
      </c>
      <c r="G274" s="3">
        <v>32149.75</v>
      </c>
      <c r="H274" s="3">
        <v>30638.13</v>
      </c>
      <c r="I274" s="18">
        <f t="shared" si="5"/>
        <v>0.95298190499148516</v>
      </c>
    </row>
    <row r="275" spans="1:9" ht="27" customHeight="1" x14ac:dyDescent="0.25">
      <c r="A275" s="36"/>
      <c r="B275" s="22"/>
      <c r="C275" s="22"/>
      <c r="D275" s="22">
        <v>471</v>
      </c>
      <c r="E275" s="37">
        <v>0</v>
      </c>
      <c r="F275" s="1" t="s">
        <v>302</v>
      </c>
      <c r="G275" s="3">
        <v>69814.13</v>
      </c>
      <c r="H275" s="3">
        <v>65011.39</v>
      </c>
      <c r="I275" s="18">
        <f t="shared" si="5"/>
        <v>0.93120676287164206</v>
      </c>
    </row>
    <row r="276" spans="1:9" ht="27" customHeight="1" x14ac:dyDescent="0.25">
      <c r="A276" s="36"/>
      <c r="B276" s="22"/>
      <c r="C276" s="22"/>
      <c r="D276" s="22" t="s">
        <v>304</v>
      </c>
      <c r="E276" s="37" t="s">
        <v>341</v>
      </c>
      <c r="F276" s="1" t="s">
        <v>302</v>
      </c>
      <c r="G276" s="3">
        <v>67.5</v>
      </c>
      <c r="H276" s="3">
        <v>67.5</v>
      </c>
      <c r="I276" s="18">
        <f t="shared" si="5"/>
        <v>1</v>
      </c>
    </row>
    <row r="277" spans="1:9" ht="27" customHeight="1" x14ac:dyDescent="0.25">
      <c r="A277" s="36"/>
      <c r="B277" s="22"/>
      <c r="C277" s="22"/>
      <c r="D277" s="22" t="s">
        <v>304</v>
      </c>
      <c r="E277" s="37" t="s">
        <v>0</v>
      </c>
      <c r="F277" s="1" t="s">
        <v>302</v>
      </c>
      <c r="G277" s="3">
        <v>74.5</v>
      </c>
      <c r="H277" s="3">
        <v>52.02</v>
      </c>
      <c r="I277" s="18">
        <f t="shared" si="5"/>
        <v>0.69825503355704699</v>
      </c>
    </row>
    <row r="278" spans="1:9" ht="27" customHeight="1" x14ac:dyDescent="0.25">
      <c r="A278" s="36"/>
      <c r="B278" s="22"/>
      <c r="C278" s="22"/>
      <c r="D278" s="22" t="s">
        <v>368</v>
      </c>
      <c r="E278" s="37" t="s">
        <v>13</v>
      </c>
      <c r="F278" s="1" t="s">
        <v>369</v>
      </c>
      <c r="G278" s="3">
        <v>158905.17000000001</v>
      </c>
      <c r="H278" s="3">
        <v>158905.17000000001</v>
      </c>
      <c r="I278" s="18">
        <f t="shared" si="5"/>
        <v>1</v>
      </c>
    </row>
    <row r="279" spans="1:9" ht="27" customHeight="1" x14ac:dyDescent="0.25">
      <c r="A279" s="36"/>
      <c r="B279" s="22"/>
      <c r="C279" s="22"/>
      <c r="D279" s="22" t="s">
        <v>372</v>
      </c>
      <c r="E279" s="37" t="s">
        <v>13</v>
      </c>
      <c r="F279" s="1" t="s">
        <v>373</v>
      </c>
      <c r="G279" s="3">
        <v>438354.14</v>
      </c>
      <c r="H279" s="3">
        <v>438324.23</v>
      </c>
      <c r="I279" s="18">
        <f t="shared" si="5"/>
        <v>0.99993176749739365</v>
      </c>
    </row>
    <row r="280" spans="1:9" ht="27" customHeight="1" x14ac:dyDescent="0.25">
      <c r="A280" s="36"/>
      <c r="B280" s="22"/>
      <c r="C280" s="22"/>
      <c r="D280" s="22" t="s">
        <v>342</v>
      </c>
      <c r="E280" s="37" t="s">
        <v>13</v>
      </c>
      <c r="F280" s="1" t="s">
        <v>343</v>
      </c>
      <c r="G280" s="2">
        <v>20146720.649999999</v>
      </c>
      <c r="H280" s="2">
        <v>20122146.699999999</v>
      </c>
      <c r="I280" s="18">
        <f t="shared" si="5"/>
        <v>0.99878025062108566</v>
      </c>
    </row>
    <row r="281" spans="1:9" ht="27" customHeight="1" x14ac:dyDescent="0.25">
      <c r="A281" s="36"/>
      <c r="B281" s="22"/>
      <c r="C281" s="22"/>
      <c r="D281" s="22" t="s">
        <v>342</v>
      </c>
      <c r="E281" s="37" t="s">
        <v>0</v>
      </c>
      <c r="F281" s="1" t="s">
        <v>343</v>
      </c>
      <c r="G281" s="2">
        <v>28661.71</v>
      </c>
      <c r="H281" s="2">
        <v>23877.22</v>
      </c>
      <c r="I281" s="18">
        <f t="shared" si="5"/>
        <v>0.83307032274068793</v>
      </c>
    </row>
    <row r="282" spans="1:9" ht="27" customHeight="1" x14ac:dyDescent="0.25">
      <c r="A282" s="36"/>
      <c r="B282" s="22"/>
      <c r="C282" s="22"/>
      <c r="D282" s="22" t="s">
        <v>344</v>
      </c>
      <c r="E282" s="37" t="s">
        <v>13</v>
      </c>
      <c r="F282" s="1" t="s">
        <v>345</v>
      </c>
      <c r="G282" s="2">
        <v>1550395.91</v>
      </c>
      <c r="H282" s="2">
        <v>1550393.68</v>
      </c>
      <c r="I282" s="18">
        <f t="shared" si="5"/>
        <v>0.99999856165771228</v>
      </c>
    </row>
    <row r="283" spans="1:9" ht="27" customHeight="1" x14ac:dyDescent="0.25">
      <c r="A283" s="36"/>
      <c r="B283" s="22"/>
      <c r="C283" s="22"/>
      <c r="D283" s="22" t="s">
        <v>370</v>
      </c>
      <c r="E283" s="37" t="s">
        <v>13</v>
      </c>
      <c r="F283" s="1" t="s">
        <v>371</v>
      </c>
      <c r="G283" s="3">
        <v>98164.03</v>
      </c>
      <c r="H283" s="3">
        <v>96938.96</v>
      </c>
      <c r="I283" s="18">
        <f t="shared" si="5"/>
        <v>0.98752017414117987</v>
      </c>
    </row>
    <row r="284" spans="1:9" ht="27" customHeight="1" x14ac:dyDescent="0.25">
      <c r="A284" s="36"/>
      <c r="B284" s="22"/>
      <c r="C284" s="22"/>
      <c r="D284" s="22" t="s">
        <v>133</v>
      </c>
      <c r="E284" s="37" t="s">
        <v>13</v>
      </c>
      <c r="F284" s="1" t="s">
        <v>134</v>
      </c>
      <c r="G284" s="2">
        <v>4680740.2</v>
      </c>
      <c r="H284" s="2">
        <v>4566327.01</v>
      </c>
      <c r="I284" s="18">
        <f t="shared" si="5"/>
        <v>0.9755566032056211</v>
      </c>
    </row>
    <row r="285" spans="1:9" ht="27" customHeight="1" x14ac:dyDescent="0.25">
      <c r="A285" s="36" t="s">
        <v>1</v>
      </c>
      <c r="B285" s="22" t="s">
        <v>1</v>
      </c>
      <c r="C285" s="22" t="s">
        <v>1</v>
      </c>
      <c r="D285" s="22" t="s">
        <v>167</v>
      </c>
      <c r="E285" s="23" t="s">
        <v>13</v>
      </c>
      <c r="F285" s="1" t="s">
        <v>168</v>
      </c>
      <c r="G285" s="2">
        <v>344809.65</v>
      </c>
      <c r="H285" s="2">
        <v>344809.65</v>
      </c>
      <c r="I285" s="18">
        <f t="shared" si="5"/>
        <v>1</v>
      </c>
    </row>
    <row r="286" spans="1:9" ht="27" customHeight="1" x14ac:dyDescent="0.25">
      <c r="A286" s="34"/>
      <c r="B286" s="19" t="s">
        <v>64</v>
      </c>
      <c r="C286" s="19"/>
      <c r="D286" s="19"/>
      <c r="E286" s="35"/>
      <c r="F286" s="10" t="s">
        <v>65</v>
      </c>
      <c r="G286" s="11">
        <f>G287+G288+G289+G290+G291+G292+G293+G294+G295+G296+G297+G298+G299+G300+G301+G302+G303+G304+G305+G306</f>
        <v>2144482.19</v>
      </c>
      <c r="H286" s="11">
        <f>H287+H288+H289+H290+H291+H292+H293+H294+H295+H296+H297+H298+H299+H300+H301+H302+H303+H304+H305+H306</f>
        <v>2073887.7100000002</v>
      </c>
      <c r="I286" s="18">
        <f t="shared" si="5"/>
        <v>0.96708087372831031</v>
      </c>
    </row>
    <row r="287" spans="1:9" ht="27" customHeight="1" x14ac:dyDescent="0.25">
      <c r="A287" s="36" t="s">
        <v>1</v>
      </c>
      <c r="B287" s="22" t="s">
        <v>1</v>
      </c>
      <c r="C287" s="22" t="s">
        <v>1</v>
      </c>
      <c r="D287" s="22" t="s">
        <v>66</v>
      </c>
      <c r="E287" s="23" t="s">
        <v>13</v>
      </c>
      <c r="F287" s="1" t="s">
        <v>148</v>
      </c>
      <c r="G287" s="2">
        <v>14250</v>
      </c>
      <c r="H287" s="2">
        <v>11903.19</v>
      </c>
      <c r="I287" s="18">
        <f t="shared" si="5"/>
        <v>0.8353115789473684</v>
      </c>
    </row>
    <row r="288" spans="1:9" ht="27" customHeight="1" x14ac:dyDescent="0.25">
      <c r="A288" s="36" t="s">
        <v>1</v>
      </c>
      <c r="B288" s="22" t="s">
        <v>1</v>
      </c>
      <c r="C288" s="22" t="s">
        <v>1</v>
      </c>
      <c r="D288" s="22" t="s">
        <v>178</v>
      </c>
      <c r="E288" s="23" t="s">
        <v>13</v>
      </c>
      <c r="F288" s="1" t="s">
        <v>179</v>
      </c>
      <c r="G288" s="2">
        <v>57434</v>
      </c>
      <c r="H288" s="2">
        <v>55993.2</v>
      </c>
      <c r="I288" s="18">
        <f t="shared" si="5"/>
        <v>0.97491381411707345</v>
      </c>
    </row>
    <row r="289" spans="1:9" ht="27" customHeight="1" x14ac:dyDescent="0.25">
      <c r="A289" s="36" t="s">
        <v>1</v>
      </c>
      <c r="B289" s="22" t="s">
        <v>1</v>
      </c>
      <c r="C289" s="22" t="s">
        <v>1</v>
      </c>
      <c r="D289" s="22" t="s">
        <v>172</v>
      </c>
      <c r="E289" s="23" t="s">
        <v>13</v>
      </c>
      <c r="F289" s="1" t="s">
        <v>173</v>
      </c>
      <c r="G289" s="2">
        <v>174457</v>
      </c>
      <c r="H289" s="2">
        <v>174457</v>
      </c>
      <c r="I289" s="18">
        <f t="shared" si="5"/>
        <v>1</v>
      </c>
    </row>
    <row r="290" spans="1:9" ht="27" customHeight="1" x14ac:dyDescent="0.25">
      <c r="A290" s="36" t="s">
        <v>1</v>
      </c>
      <c r="B290" s="22" t="s">
        <v>1</v>
      </c>
      <c r="C290" s="22" t="s">
        <v>1</v>
      </c>
      <c r="D290" s="22" t="s">
        <v>180</v>
      </c>
      <c r="E290" s="23" t="s">
        <v>13</v>
      </c>
      <c r="F290" s="1" t="s">
        <v>181</v>
      </c>
      <c r="G290" s="2">
        <v>10462.719999999999</v>
      </c>
      <c r="H290" s="2">
        <v>10462.719999999999</v>
      </c>
      <c r="I290" s="18">
        <f t="shared" si="5"/>
        <v>1</v>
      </c>
    </row>
    <row r="291" spans="1:9" ht="27" customHeight="1" x14ac:dyDescent="0.25">
      <c r="A291" s="36" t="s">
        <v>1</v>
      </c>
      <c r="B291" s="22" t="s">
        <v>1</v>
      </c>
      <c r="C291" s="22" t="s">
        <v>1</v>
      </c>
      <c r="D291" s="22" t="s">
        <v>139</v>
      </c>
      <c r="E291" s="23" t="s">
        <v>13</v>
      </c>
      <c r="F291" s="1" t="s">
        <v>140</v>
      </c>
      <c r="G291" s="2">
        <v>254701.75</v>
      </c>
      <c r="H291" s="2">
        <v>250231.91</v>
      </c>
      <c r="I291" s="18">
        <f t="shared" si="5"/>
        <v>0.98245068987551132</v>
      </c>
    </row>
    <row r="292" spans="1:9" ht="27" customHeight="1" x14ac:dyDescent="0.25">
      <c r="A292" s="36" t="s">
        <v>1</v>
      </c>
      <c r="B292" s="22" t="s">
        <v>1</v>
      </c>
      <c r="C292" s="22" t="s">
        <v>1</v>
      </c>
      <c r="D292" s="22" t="s">
        <v>141</v>
      </c>
      <c r="E292" s="23" t="s">
        <v>13</v>
      </c>
      <c r="F292" s="1" t="s">
        <v>297</v>
      </c>
      <c r="G292" s="2">
        <v>30440.720000000001</v>
      </c>
      <c r="H292" s="2">
        <v>28318.14</v>
      </c>
      <c r="I292" s="18">
        <f t="shared" si="5"/>
        <v>0.9302716887116993</v>
      </c>
    </row>
    <row r="293" spans="1:9" ht="27" customHeight="1" x14ac:dyDescent="0.25">
      <c r="A293" s="36" t="s">
        <v>1</v>
      </c>
      <c r="B293" s="22" t="s">
        <v>1</v>
      </c>
      <c r="C293" s="22" t="s">
        <v>1</v>
      </c>
      <c r="D293" s="22" t="s">
        <v>155</v>
      </c>
      <c r="E293" s="23" t="s">
        <v>13</v>
      </c>
      <c r="F293" s="1" t="s">
        <v>156</v>
      </c>
      <c r="G293" s="2">
        <v>48387.5</v>
      </c>
      <c r="H293" s="2">
        <v>48387.5</v>
      </c>
      <c r="I293" s="18">
        <f t="shared" si="5"/>
        <v>1</v>
      </c>
    </row>
    <row r="294" spans="1:9" ht="24.6" customHeight="1" x14ac:dyDescent="0.25">
      <c r="A294" s="36" t="s">
        <v>1</v>
      </c>
      <c r="B294" s="22" t="s">
        <v>1</v>
      </c>
      <c r="C294" s="22" t="s">
        <v>1</v>
      </c>
      <c r="D294" s="22" t="s">
        <v>200</v>
      </c>
      <c r="E294" s="23" t="s">
        <v>13</v>
      </c>
      <c r="F294" s="1" t="s">
        <v>201</v>
      </c>
      <c r="G294" s="2">
        <v>5486.25</v>
      </c>
      <c r="H294" s="2">
        <v>5485.99</v>
      </c>
      <c r="I294" s="18">
        <f t="shared" si="5"/>
        <v>0.99995260879471404</v>
      </c>
    </row>
    <row r="295" spans="1:9" ht="27" customHeight="1" x14ac:dyDescent="0.25">
      <c r="A295" s="36" t="s">
        <v>1</v>
      </c>
      <c r="B295" s="22" t="s">
        <v>1</v>
      </c>
      <c r="C295" s="22" t="s">
        <v>1</v>
      </c>
      <c r="D295" s="22" t="s">
        <v>159</v>
      </c>
      <c r="E295" s="23" t="s">
        <v>13</v>
      </c>
      <c r="F295" s="1" t="s">
        <v>160</v>
      </c>
      <c r="G295" s="2">
        <v>16300</v>
      </c>
      <c r="H295" s="2">
        <v>12732.74</v>
      </c>
      <c r="I295" s="18">
        <f t="shared" si="5"/>
        <v>0.78114969325153372</v>
      </c>
    </row>
    <row r="296" spans="1:9" ht="26.45" customHeight="1" x14ac:dyDescent="0.25">
      <c r="A296" s="36" t="s">
        <v>1</v>
      </c>
      <c r="B296" s="22" t="s">
        <v>1</v>
      </c>
      <c r="C296" s="22" t="s">
        <v>1</v>
      </c>
      <c r="D296" s="22" t="s">
        <v>131</v>
      </c>
      <c r="E296" s="23" t="s">
        <v>13</v>
      </c>
      <c r="F296" s="1" t="s">
        <v>132</v>
      </c>
      <c r="G296" s="2">
        <v>22133.75</v>
      </c>
      <c r="H296" s="2">
        <v>22132.95</v>
      </c>
      <c r="I296" s="18">
        <f t="shared" ref="I296:I359" si="6">IF($G296=0,0,$H296/$G296)</f>
        <v>0.99996385610210659</v>
      </c>
    </row>
    <row r="297" spans="1:9" ht="29.45" customHeight="1" x14ac:dyDescent="0.25">
      <c r="A297" s="36" t="s">
        <v>1</v>
      </c>
      <c r="B297" s="22" t="s">
        <v>1</v>
      </c>
      <c r="C297" s="22" t="s">
        <v>1</v>
      </c>
      <c r="D297" s="22" t="s">
        <v>186</v>
      </c>
      <c r="E297" s="23" t="s">
        <v>13</v>
      </c>
      <c r="F297" s="1" t="s">
        <v>187</v>
      </c>
      <c r="G297" s="2">
        <v>600</v>
      </c>
      <c r="H297" s="2">
        <v>600</v>
      </c>
      <c r="I297" s="18">
        <f t="shared" si="6"/>
        <v>1</v>
      </c>
    </row>
    <row r="298" spans="1:9" ht="27" customHeight="1" x14ac:dyDescent="0.25">
      <c r="A298" s="36" t="s">
        <v>1</v>
      </c>
      <c r="B298" s="22" t="s">
        <v>1</v>
      </c>
      <c r="C298" s="22" t="s">
        <v>1</v>
      </c>
      <c r="D298" s="22" t="s">
        <v>146</v>
      </c>
      <c r="E298" s="23" t="s">
        <v>13</v>
      </c>
      <c r="F298" s="1" t="s">
        <v>147</v>
      </c>
      <c r="G298" s="2">
        <v>13147.3</v>
      </c>
      <c r="H298" s="2">
        <v>11630.03</v>
      </c>
      <c r="I298" s="18">
        <f t="shared" si="6"/>
        <v>0.88459455553611777</v>
      </c>
    </row>
    <row r="299" spans="1:9" ht="27" customHeight="1" x14ac:dyDescent="0.25">
      <c r="A299" s="36" t="s">
        <v>1</v>
      </c>
      <c r="B299" s="22" t="s">
        <v>1</v>
      </c>
      <c r="C299" s="22" t="s">
        <v>1</v>
      </c>
      <c r="D299" s="22" t="s">
        <v>227</v>
      </c>
      <c r="E299" s="23" t="s">
        <v>13</v>
      </c>
      <c r="F299" s="1" t="s">
        <v>228</v>
      </c>
      <c r="G299" s="2">
        <v>34137.300000000003</v>
      </c>
      <c r="H299" s="2">
        <v>14143.98</v>
      </c>
      <c r="I299" s="18">
        <f t="shared" si="6"/>
        <v>0.4143262648188345</v>
      </c>
    </row>
    <row r="300" spans="1:9" ht="27" customHeight="1" x14ac:dyDescent="0.25">
      <c r="A300" s="36" t="s">
        <v>1</v>
      </c>
      <c r="B300" s="22" t="s">
        <v>1</v>
      </c>
      <c r="C300" s="22" t="s">
        <v>1</v>
      </c>
      <c r="D300" s="22" t="s">
        <v>188</v>
      </c>
      <c r="E300" s="23" t="s">
        <v>13</v>
      </c>
      <c r="F300" s="1" t="s">
        <v>189</v>
      </c>
      <c r="G300" s="2">
        <v>2145</v>
      </c>
      <c r="H300" s="2">
        <v>2109.5500000000002</v>
      </c>
      <c r="I300" s="18">
        <f t="shared" si="6"/>
        <v>0.98347319347319351</v>
      </c>
    </row>
    <row r="301" spans="1:9" ht="27" customHeight="1" x14ac:dyDescent="0.25">
      <c r="A301" s="36" t="s">
        <v>1</v>
      </c>
      <c r="B301" s="22" t="s">
        <v>1</v>
      </c>
      <c r="C301" s="22" t="s">
        <v>1</v>
      </c>
      <c r="D301" s="22" t="s">
        <v>144</v>
      </c>
      <c r="E301" s="23" t="s">
        <v>13</v>
      </c>
      <c r="F301" s="1" t="s">
        <v>145</v>
      </c>
      <c r="G301" s="2">
        <v>18490</v>
      </c>
      <c r="H301" s="2">
        <v>0</v>
      </c>
      <c r="I301" s="18">
        <f t="shared" si="6"/>
        <v>0</v>
      </c>
    </row>
    <row r="302" spans="1:9" ht="27.6" customHeight="1" x14ac:dyDescent="0.25">
      <c r="A302" s="36" t="s">
        <v>1</v>
      </c>
      <c r="B302" s="22" t="s">
        <v>1</v>
      </c>
      <c r="C302" s="22" t="s">
        <v>1</v>
      </c>
      <c r="D302" s="22" t="s">
        <v>194</v>
      </c>
      <c r="E302" s="23" t="s">
        <v>13</v>
      </c>
      <c r="F302" s="1" t="s">
        <v>195</v>
      </c>
      <c r="G302" s="2">
        <v>76459.91</v>
      </c>
      <c r="H302" s="2">
        <v>76459.91</v>
      </c>
      <c r="I302" s="18">
        <f t="shared" si="6"/>
        <v>1</v>
      </c>
    </row>
    <row r="303" spans="1:9" ht="27" customHeight="1" x14ac:dyDescent="0.25">
      <c r="A303" s="36" t="s">
        <v>1</v>
      </c>
      <c r="B303" s="22" t="s">
        <v>1</v>
      </c>
      <c r="C303" s="22" t="s">
        <v>1</v>
      </c>
      <c r="D303" s="22" t="s">
        <v>196</v>
      </c>
      <c r="E303" s="23" t="s">
        <v>13</v>
      </c>
      <c r="F303" s="1" t="s">
        <v>197</v>
      </c>
      <c r="G303" s="2">
        <v>1222.5</v>
      </c>
      <c r="H303" s="2">
        <v>1219.3699999999999</v>
      </c>
      <c r="I303" s="18">
        <f t="shared" si="6"/>
        <v>0.99743967280163592</v>
      </c>
    </row>
    <row r="304" spans="1:9" ht="27" customHeight="1" x14ac:dyDescent="0.25">
      <c r="A304" s="36"/>
      <c r="B304" s="22"/>
      <c r="C304" s="22"/>
      <c r="D304" s="22">
        <v>471</v>
      </c>
      <c r="E304" s="37">
        <v>0</v>
      </c>
      <c r="F304" s="1" t="s">
        <v>302</v>
      </c>
      <c r="G304" s="2">
        <v>4478.13</v>
      </c>
      <c r="H304" s="2">
        <v>2953.76</v>
      </c>
      <c r="I304" s="18">
        <f t="shared" si="6"/>
        <v>0.6595967513225387</v>
      </c>
    </row>
    <row r="305" spans="1:9" ht="27" customHeight="1" x14ac:dyDescent="0.25">
      <c r="A305" s="36"/>
      <c r="B305" s="22"/>
      <c r="C305" s="22"/>
      <c r="D305" s="22" t="s">
        <v>342</v>
      </c>
      <c r="E305" s="37" t="s">
        <v>13</v>
      </c>
      <c r="F305" s="1" t="s">
        <v>343</v>
      </c>
      <c r="G305" s="2">
        <v>1284508.67</v>
      </c>
      <c r="H305" s="2">
        <v>1269433.78</v>
      </c>
      <c r="I305" s="18">
        <f t="shared" si="6"/>
        <v>0.98826408077105476</v>
      </c>
    </row>
    <row r="306" spans="1:9" ht="27" customHeight="1" x14ac:dyDescent="0.25">
      <c r="A306" s="36"/>
      <c r="B306" s="22"/>
      <c r="C306" s="22"/>
      <c r="D306" s="22" t="s">
        <v>344</v>
      </c>
      <c r="E306" s="37" t="s">
        <v>13</v>
      </c>
      <c r="F306" s="1" t="s">
        <v>345</v>
      </c>
      <c r="G306" s="2">
        <v>75239.69</v>
      </c>
      <c r="H306" s="2">
        <v>75231.990000000005</v>
      </c>
      <c r="I306" s="18">
        <f t="shared" si="6"/>
        <v>0.99989766039705907</v>
      </c>
    </row>
    <row r="307" spans="1:9" ht="27" customHeight="1" x14ac:dyDescent="0.25">
      <c r="A307" s="34"/>
      <c r="B307" s="19" t="s">
        <v>67</v>
      </c>
      <c r="C307" s="19"/>
      <c r="D307" s="19"/>
      <c r="E307" s="35"/>
      <c r="F307" s="10" t="s">
        <v>68</v>
      </c>
      <c r="G307" s="11">
        <f>G308+G309+G310+G311+G312+G313+G314+G315+G316+G317+G318+G319+G320+G321+G322+G324+G326+G327+G328+G330+G331+G332+G333+G323+G325+G329</f>
        <v>20083748.409999993</v>
      </c>
      <c r="H307" s="11">
        <f>H308+H309+H310+H311+H312+H313+H314+H315+H316+H317+H318+H319+H320+H321+H322+H324+H326+H327+H328+H330+H331+H332+H333+H323+H325+H329</f>
        <v>19882840.530000001</v>
      </c>
      <c r="I307" s="18">
        <f t="shared" si="6"/>
        <v>0.98999649488240171</v>
      </c>
    </row>
    <row r="308" spans="1:9" ht="27" customHeight="1" x14ac:dyDescent="0.25">
      <c r="A308" s="36" t="s">
        <v>1</v>
      </c>
      <c r="B308" s="22" t="s">
        <v>1</v>
      </c>
      <c r="C308" s="22" t="s">
        <v>1</v>
      </c>
      <c r="D308" s="22" t="s">
        <v>66</v>
      </c>
      <c r="E308" s="23" t="s">
        <v>13</v>
      </c>
      <c r="F308" s="1" t="s">
        <v>148</v>
      </c>
      <c r="G308" s="2">
        <v>1737500</v>
      </c>
      <c r="H308" s="2">
        <v>1719662.47</v>
      </c>
      <c r="I308" s="18">
        <f t="shared" si="6"/>
        <v>0.98973379568345321</v>
      </c>
    </row>
    <row r="309" spans="1:9" ht="27" customHeight="1" x14ac:dyDescent="0.25">
      <c r="A309" s="36" t="s">
        <v>1</v>
      </c>
      <c r="B309" s="22" t="s">
        <v>1</v>
      </c>
      <c r="C309" s="22" t="s">
        <v>1</v>
      </c>
      <c r="D309" s="22" t="s">
        <v>225</v>
      </c>
      <c r="E309" s="23" t="s">
        <v>13</v>
      </c>
      <c r="F309" s="1" t="s">
        <v>226</v>
      </c>
      <c r="G309" s="2">
        <v>6675578</v>
      </c>
      <c r="H309" s="2">
        <v>6664998.5</v>
      </c>
      <c r="I309" s="18">
        <f t="shared" si="6"/>
        <v>0.99841519341096752</v>
      </c>
    </row>
    <row r="310" spans="1:9" ht="39.950000000000003" customHeight="1" x14ac:dyDescent="0.25">
      <c r="A310" s="36" t="s">
        <v>1</v>
      </c>
      <c r="B310" s="22" t="s">
        <v>1</v>
      </c>
      <c r="C310" s="22" t="s">
        <v>1</v>
      </c>
      <c r="D310" s="22" t="s">
        <v>229</v>
      </c>
      <c r="E310" s="23" t="s">
        <v>13</v>
      </c>
      <c r="F310" s="1" t="s">
        <v>230</v>
      </c>
      <c r="G310" s="2">
        <v>5009000</v>
      </c>
      <c r="H310" s="2">
        <v>5000505.47</v>
      </c>
      <c r="I310" s="18">
        <f t="shared" si="6"/>
        <v>0.99830414653623467</v>
      </c>
    </row>
    <row r="311" spans="1:9" ht="27" customHeight="1" x14ac:dyDescent="0.25">
      <c r="A311" s="36" t="s">
        <v>1</v>
      </c>
      <c r="B311" s="22" t="s">
        <v>1</v>
      </c>
      <c r="C311" s="22" t="s">
        <v>1</v>
      </c>
      <c r="D311" s="22" t="s">
        <v>178</v>
      </c>
      <c r="E311" s="23" t="s">
        <v>13</v>
      </c>
      <c r="F311" s="1" t="s">
        <v>179</v>
      </c>
      <c r="G311" s="2">
        <v>67063</v>
      </c>
      <c r="H311" s="2">
        <v>65879.179999999993</v>
      </c>
      <c r="I311" s="18">
        <f t="shared" si="6"/>
        <v>0.98234764326081436</v>
      </c>
    </row>
    <row r="312" spans="1:9" ht="27" customHeight="1" x14ac:dyDescent="0.25">
      <c r="A312" s="36" t="s">
        <v>1</v>
      </c>
      <c r="B312" s="22" t="s">
        <v>1</v>
      </c>
      <c r="C312" s="22" t="s">
        <v>1</v>
      </c>
      <c r="D312" s="22" t="s">
        <v>172</v>
      </c>
      <c r="E312" s="23" t="s">
        <v>13</v>
      </c>
      <c r="F312" s="1" t="s">
        <v>173</v>
      </c>
      <c r="G312" s="2">
        <v>1653905.91</v>
      </c>
      <c r="H312" s="2">
        <v>1648190.98</v>
      </c>
      <c r="I312" s="18">
        <f t="shared" si="6"/>
        <v>0.99654458577997351</v>
      </c>
    </row>
    <row r="313" spans="1:9" ht="27" customHeight="1" x14ac:dyDescent="0.25">
      <c r="A313" s="36" t="s">
        <v>1</v>
      </c>
      <c r="B313" s="22" t="s">
        <v>1</v>
      </c>
      <c r="C313" s="22" t="s">
        <v>1</v>
      </c>
      <c r="D313" s="22" t="s">
        <v>180</v>
      </c>
      <c r="E313" s="23" t="s">
        <v>13</v>
      </c>
      <c r="F313" s="1" t="s">
        <v>181</v>
      </c>
      <c r="G313" s="2">
        <v>116383.45</v>
      </c>
      <c r="H313" s="2">
        <v>115656.61</v>
      </c>
      <c r="I313" s="18">
        <f t="shared" si="6"/>
        <v>0.99375478214471213</v>
      </c>
    </row>
    <row r="314" spans="1:9" ht="27" customHeight="1" x14ac:dyDescent="0.25">
      <c r="A314" s="36" t="s">
        <v>1</v>
      </c>
      <c r="B314" s="22" t="s">
        <v>1</v>
      </c>
      <c r="C314" s="22" t="s">
        <v>1</v>
      </c>
      <c r="D314" s="22" t="s">
        <v>139</v>
      </c>
      <c r="E314" s="23" t="s">
        <v>13</v>
      </c>
      <c r="F314" s="1" t="s">
        <v>140</v>
      </c>
      <c r="G314" s="2">
        <v>681629.49</v>
      </c>
      <c r="H314" s="2">
        <v>675207.29</v>
      </c>
      <c r="I314" s="18">
        <f t="shared" si="6"/>
        <v>0.9905781658595787</v>
      </c>
    </row>
    <row r="315" spans="1:9" ht="27" customHeight="1" x14ac:dyDescent="0.25">
      <c r="A315" s="36" t="s">
        <v>1</v>
      </c>
      <c r="B315" s="22" t="s">
        <v>1</v>
      </c>
      <c r="C315" s="22" t="s">
        <v>1</v>
      </c>
      <c r="D315" s="22" t="s">
        <v>141</v>
      </c>
      <c r="E315" s="23" t="s">
        <v>13</v>
      </c>
      <c r="F315" s="1" t="s">
        <v>297</v>
      </c>
      <c r="G315" s="2">
        <v>76748.42</v>
      </c>
      <c r="H315" s="2">
        <v>74936.53</v>
      </c>
      <c r="I315" s="18">
        <f t="shared" si="6"/>
        <v>0.97639182669819136</v>
      </c>
    </row>
    <row r="316" spans="1:9" ht="27" customHeight="1" x14ac:dyDescent="0.25">
      <c r="A316" s="36" t="s">
        <v>1</v>
      </c>
      <c r="B316" s="22" t="s">
        <v>1</v>
      </c>
      <c r="C316" s="22" t="s">
        <v>1</v>
      </c>
      <c r="D316" s="22" t="s">
        <v>155</v>
      </c>
      <c r="E316" s="23" t="s">
        <v>13</v>
      </c>
      <c r="F316" s="1" t="s">
        <v>156</v>
      </c>
      <c r="G316" s="2">
        <v>118680.44</v>
      </c>
      <c r="H316" s="2">
        <v>118403.97</v>
      </c>
      <c r="I316" s="18">
        <f t="shared" si="6"/>
        <v>0.99767046701208728</v>
      </c>
    </row>
    <row r="317" spans="1:9" ht="27" customHeight="1" x14ac:dyDescent="0.25">
      <c r="A317" s="36" t="s">
        <v>1</v>
      </c>
      <c r="B317" s="22" t="s">
        <v>1</v>
      </c>
      <c r="C317" s="22" t="s">
        <v>1</v>
      </c>
      <c r="D317" s="22" t="s">
        <v>200</v>
      </c>
      <c r="E317" s="23" t="s">
        <v>13</v>
      </c>
      <c r="F317" s="1" t="s">
        <v>201</v>
      </c>
      <c r="G317" s="2">
        <v>24007</v>
      </c>
      <c r="H317" s="2">
        <v>23635.69</v>
      </c>
      <c r="I317" s="18">
        <f t="shared" si="6"/>
        <v>0.98453326113216977</v>
      </c>
    </row>
    <row r="318" spans="1:9" ht="27" customHeight="1" x14ac:dyDescent="0.25">
      <c r="A318" s="36" t="s">
        <v>1</v>
      </c>
      <c r="B318" s="22" t="s">
        <v>1</v>
      </c>
      <c r="C318" s="22" t="s">
        <v>1</v>
      </c>
      <c r="D318" s="22" t="s">
        <v>159</v>
      </c>
      <c r="E318" s="23" t="s">
        <v>13</v>
      </c>
      <c r="F318" s="1" t="s">
        <v>160</v>
      </c>
      <c r="G318" s="2">
        <v>172844.37</v>
      </c>
      <c r="H318" s="2">
        <v>147708.71</v>
      </c>
      <c r="I318" s="18">
        <f t="shared" si="6"/>
        <v>0.85457634518266345</v>
      </c>
    </row>
    <row r="319" spans="1:9" ht="27" customHeight="1" x14ac:dyDescent="0.25">
      <c r="A319" s="36" t="s">
        <v>1</v>
      </c>
      <c r="B319" s="22" t="s">
        <v>1</v>
      </c>
      <c r="C319" s="22" t="s">
        <v>1</v>
      </c>
      <c r="D319" s="22" t="s">
        <v>131</v>
      </c>
      <c r="E319" s="23" t="s">
        <v>13</v>
      </c>
      <c r="F319" s="1" t="s">
        <v>132</v>
      </c>
      <c r="G319" s="2">
        <v>255582.7</v>
      </c>
      <c r="H319" s="2">
        <v>255489.45</v>
      </c>
      <c r="I319" s="18">
        <f t="shared" si="6"/>
        <v>0.99963514744933835</v>
      </c>
    </row>
    <row r="320" spans="1:9" ht="27" customHeight="1" x14ac:dyDescent="0.25">
      <c r="A320" s="36" t="s">
        <v>1</v>
      </c>
      <c r="B320" s="22" t="s">
        <v>1</v>
      </c>
      <c r="C320" s="22" t="s">
        <v>1</v>
      </c>
      <c r="D320" s="22" t="s">
        <v>186</v>
      </c>
      <c r="E320" s="23" t="s">
        <v>13</v>
      </c>
      <c r="F320" s="1" t="s">
        <v>187</v>
      </c>
      <c r="G320" s="2">
        <v>5004.3999999999996</v>
      </c>
      <c r="H320" s="2">
        <v>4856.3999999999996</v>
      </c>
      <c r="I320" s="18">
        <f t="shared" si="6"/>
        <v>0.97042602509791387</v>
      </c>
    </row>
    <row r="321" spans="1:9" ht="27" customHeight="1" x14ac:dyDescent="0.25">
      <c r="A321" s="36" t="s">
        <v>1</v>
      </c>
      <c r="B321" s="22" t="s">
        <v>1</v>
      </c>
      <c r="C321" s="22" t="s">
        <v>1</v>
      </c>
      <c r="D321" s="22" t="s">
        <v>146</v>
      </c>
      <c r="E321" s="23" t="s">
        <v>13</v>
      </c>
      <c r="F321" s="1" t="s">
        <v>147</v>
      </c>
      <c r="G321" s="2">
        <v>165615.91</v>
      </c>
      <c r="H321" s="2">
        <v>164325.24</v>
      </c>
      <c r="I321" s="18">
        <f t="shared" si="6"/>
        <v>0.99220684775997658</v>
      </c>
    </row>
    <row r="322" spans="1:9" ht="27" customHeight="1" x14ac:dyDescent="0.25">
      <c r="A322" s="36" t="s">
        <v>1</v>
      </c>
      <c r="B322" s="22" t="s">
        <v>1</v>
      </c>
      <c r="C322" s="22" t="s">
        <v>1</v>
      </c>
      <c r="D322" s="22" t="s">
        <v>227</v>
      </c>
      <c r="E322" s="23" t="s">
        <v>13</v>
      </c>
      <c r="F322" s="1" t="s">
        <v>228</v>
      </c>
      <c r="G322" s="3">
        <v>582500</v>
      </c>
      <c r="H322" s="3">
        <v>491717.09</v>
      </c>
      <c r="I322" s="18">
        <f t="shared" si="6"/>
        <v>0.84414951072961375</v>
      </c>
    </row>
    <row r="323" spans="1:9" ht="27" customHeight="1" x14ac:dyDescent="0.25">
      <c r="A323" s="36"/>
      <c r="B323" s="22"/>
      <c r="C323" s="22"/>
      <c r="D323" s="22" t="s">
        <v>361</v>
      </c>
      <c r="E323" s="23" t="s">
        <v>13</v>
      </c>
      <c r="F323" s="1" t="s">
        <v>362</v>
      </c>
      <c r="G323" s="3">
        <v>12488</v>
      </c>
      <c r="H323" s="3">
        <v>12488</v>
      </c>
      <c r="I323" s="18">
        <f t="shared" si="6"/>
        <v>1</v>
      </c>
    </row>
    <row r="324" spans="1:9" ht="27" customHeight="1" x14ac:dyDescent="0.25">
      <c r="A324" s="36" t="s">
        <v>1</v>
      </c>
      <c r="B324" s="22" t="s">
        <v>1</v>
      </c>
      <c r="C324" s="22" t="s">
        <v>1</v>
      </c>
      <c r="D324" s="22" t="s">
        <v>188</v>
      </c>
      <c r="E324" s="23" t="s">
        <v>13</v>
      </c>
      <c r="F324" s="1" t="s">
        <v>189</v>
      </c>
      <c r="G324" s="3">
        <v>9653.56</v>
      </c>
      <c r="H324" s="3">
        <v>9555.39</v>
      </c>
      <c r="I324" s="18">
        <f t="shared" si="6"/>
        <v>0.98983069458313822</v>
      </c>
    </row>
    <row r="325" spans="1:9" ht="27" customHeight="1" x14ac:dyDescent="0.25">
      <c r="A325" s="36"/>
      <c r="B325" s="22"/>
      <c r="C325" s="22"/>
      <c r="D325" s="22" t="s">
        <v>363</v>
      </c>
      <c r="E325" s="23" t="s">
        <v>13</v>
      </c>
      <c r="F325" s="1" t="s">
        <v>364</v>
      </c>
      <c r="G325" s="3">
        <v>34000</v>
      </c>
      <c r="H325" s="3">
        <v>34000</v>
      </c>
      <c r="I325" s="18">
        <f t="shared" si="6"/>
        <v>1</v>
      </c>
    </row>
    <row r="326" spans="1:9" ht="26.45" customHeight="1" x14ac:dyDescent="0.25">
      <c r="A326" s="36" t="s">
        <v>1</v>
      </c>
      <c r="B326" s="22" t="s">
        <v>1</v>
      </c>
      <c r="C326" s="22" t="s">
        <v>1</v>
      </c>
      <c r="D326" s="22" t="s">
        <v>192</v>
      </c>
      <c r="E326" s="23" t="s">
        <v>13</v>
      </c>
      <c r="F326" s="1" t="s">
        <v>193</v>
      </c>
      <c r="G326" s="3">
        <v>804.44</v>
      </c>
      <c r="H326" s="3">
        <v>718.61</v>
      </c>
      <c r="I326" s="18">
        <f t="shared" si="6"/>
        <v>0.89330465914176316</v>
      </c>
    </row>
    <row r="327" spans="1:9" ht="27" customHeight="1" x14ac:dyDescent="0.25">
      <c r="A327" s="36" t="s">
        <v>1</v>
      </c>
      <c r="B327" s="22" t="s">
        <v>1</v>
      </c>
      <c r="C327" s="22" t="s">
        <v>1</v>
      </c>
      <c r="D327" s="22" t="s">
        <v>144</v>
      </c>
      <c r="E327" s="23" t="s">
        <v>13</v>
      </c>
      <c r="F327" s="1" t="s">
        <v>145</v>
      </c>
      <c r="G327" s="3">
        <v>3800</v>
      </c>
      <c r="H327" s="3">
        <v>3747</v>
      </c>
      <c r="I327" s="18">
        <f t="shared" si="6"/>
        <v>0.9860526315789474</v>
      </c>
    </row>
    <row r="328" spans="1:9" ht="30" customHeight="1" x14ac:dyDescent="0.25">
      <c r="A328" s="36" t="s">
        <v>1</v>
      </c>
      <c r="B328" s="22" t="s">
        <v>1</v>
      </c>
      <c r="C328" s="22" t="s">
        <v>1</v>
      </c>
      <c r="D328" s="22" t="s">
        <v>194</v>
      </c>
      <c r="E328" s="23" t="s">
        <v>13</v>
      </c>
      <c r="F328" s="1" t="s">
        <v>195</v>
      </c>
      <c r="G328" s="3">
        <v>168873.72</v>
      </c>
      <c r="H328" s="3">
        <v>168873.72</v>
      </c>
      <c r="I328" s="18">
        <f t="shared" si="6"/>
        <v>1</v>
      </c>
    </row>
    <row r="329" spans="1:9" ht="30" customHeight="1" x14ac:dyDescent="0.25">
      <c r="A329" s="36"/>
      <c r="B329" s="22"/>
      <c r="C329" s="22"/>
      <c r="D329" s="22" t="s">
        <v>356</v>
      </c>
      <c r="E329" s="23" t="s">
        <v>13</v>
      </c>
      <c r="F329" s="1" t="s">
        <v>357</v>
      </c>
      <c r="G329" s="3">
        <v>110.78</v>
      </c>
      <c r="H329" s="3">
        <v>110.78</v>
      </c>
      <c r="I329" s="18">
        <f t="shared" si="6"/>
        <v>1</v>
      </c>
    </row>
    <row r="330" spans="1:9" ht="27" customHeight="1" x14ac:dyDescent="0.25">
      <c r="A330" s="36" t="s">
        <v>1</v>
      </c>
      <c r="B330" s="22" t="s">
        <v>1</v>
      </c>
      <c r="C330" s="22" t="s">
        <v>1</v>
      </c>
      <c r="D330" s="22" t="s">
        <v>196</v>
      </c>
      <c r="E330" s="23" t="s">
        <v>13</v>
      </c>
      <c r="F330" s="1" t="s">
        <v>197</v>
      </c>
      <c r="G330" s="2">
        <v>4271</v>
      </c>
      <c r="H330" s="2">
        <v>4246</v>
      </c>
      <c r="I330" s="18">
        <f t="shared" si="6"/>
        <v>0.99414656988995553</v>
      </c>
    </row>
    <row r="331" spans="1:9" ht="27" customHeight="1" x14ac:dyDescent="0.25">
      <c r="A331" s="36"/>
      <c r="B331" s="22"/>
      <c r="C331" s="22"/>
      <c r="D331" s="22">
        <v>471</v>
      </c>
      <c r="E331" s="37">
        <v>0</v>
      </c>
      <c r="F331" s="1" t="s">
        <v>302</v>
      </c>
      <c r="G331" s="2">
        <v>3263.2</v>
      </c>
      <c r="H331" s="2">
        <v>2965.47</v>
      </c>
      <c r="I331" s="18">
        <f t="shared" si="6"/>
        <v>0.90876133856337338</v>
      </c>
    </row>
    <row r="332" spans="1:9" ht="27" customHeight="1" x14ac:dyDescent="0.25">
      <c r="A332" s="36"/>
      <c r="B332" s="22"/>
      <c r="C332" s="22"/>
      <c r="D332" s="22" t="s">
        <v>342</v>
      </c>
      <c r="E332" s="37" t="s">
        <v>13</v>
      </c>
      <c r="F332" s="1" t="s">
        <v>343</v>
      </c>
      <c r="G332" s="2">
        <v>2348578.88</v>
      </c>
      <c r="H332" s="2">
        <v>2319100.7799999998</v>
      </c>
      <c r="I332" s="18">
        <f t="shared" si="6"/>
        <v>0.98744853738955529</v>
      </c>
    </row>
    <row r="333" spans="1:9" ht="27" customHeight="1" x14ac:dyDescent="0.25">
      <c r="A333" s="36" t="s">
        <v>1</v>
      </c>
      <c r="B333" s="22" t="s">
        <v>1</v>
      </c>
      <c r="C333" s="22" t="s">
        <v>1</v>
      </c>
      <c r="D333" s="22" t="s">
        <v>344</v>
      </c>
      <c r="E333" s="37" t="s">
        <v>13</v>
      </c>
      <c r="F333" s="1" t="s">
        <v>345</v>
      </c>
      <c r="G333" s="2">
        <v>155861.74</v>
      </c>
      <c r="H333" s="2">
        <v>155861.20000000001</v>
      </c>
      <c r="I333" s="18">
        <f t="shared" si="6"/>
        <v>0.99999653539091771</v>
      </c>
    </row>
    <row r="334" spans="1:9" ht="27" customHeight="1" x14ac:dyDescent="0.25">
      <c r="A334" s="34"/>
      <c r="B334" s="19" t="s">
        <v>69</v>
      </c>
      <c r="C334" s="19"/>
      <c r="D334" s="19"/>
      <c r="E334" s="35"/>
      <c r="F334" s="10" t="s">
        <v>70</v>
      </c>
      <c r="G334" s="11">
        <f>G335</f>
        <v>19000</v>
      </c>
      <c r="H334" s="11">
        <f>H335</f>
        <v>12376.27</v>
      </c>
      <c r="I334" s="18">
        <f t="shared" si="6"/>
        <v>0.65138263157894738</v>
      </c>
    </row>
    <row r="335" spans="1:9" ht="27" customHeight="1" x14ac:dyDescent="0.25">
      <c r="A335" s="36" t="s">
        <v>1</v>
      </c>
      <c r="B335" s="22" t="s">
        <v>1</v>
      </c>
      <c r="C335" s="22" t="s">
        <v>1</v>
      </c>
      <c r="D335" s="22" t="s">
        <v>66</v>
      </c>
      <c r="E335" s="23" t="s">
        <v>13</v>
      </c>
      <c r="F335" s="1" t="s">
        <v>298</v>
      </c>
      <c r="G335" s="2">
        <v>19000</v>
      </c>
      <c r="H335" s="2">
        <v>12376.27</v>
      </c>
      <c r="I335" s="18">
        <f t="shared" si="6"/>
        <v>0.65138263157894738</v>
      </c>
    </row>
    <row r="336" spans="1:9" ht="27" customHeight="1" x14ac:dyDescent="0.25">
      <c r="A336" s="34"/>
      <c r="B336" s="19" t="s">
        <v>346</v>
      </c>
      <c r="C336" s="19"/>
      <c r="D336" s="19"/>
      <c r="E336" s="35"/>
      <c r="F336" s="10" t="s">
        <v>257</v>
      </c>
      <c r="G336" s="11">
        <f>G337+G338+G339+G340+G341+G342+G343</f>
        <v>2548709.84</v>
      </c>
      <c r="H336" s="11">
        <f>H337+H338+H339+H340+H341+H342+H343</f>
        <v>2518368.7400000002</v>
      </c>
      <c r="I336" s="18">
        <f t="shared" si="6"/>
        <v>0.98809550639157906</v>
      </c>
    </row>
    <row r="337" spans="1:9" ht="27" customHeight="1" x14ac:dyDescent="0.25">
      <c r="A337" s="36" t="s">
        <v>1</v>
      </c>
      <c r="B337" s="22" t="s">
        <v>1</v>
      </c>
      <c r="C337" s="22" t="s">
        <v>1</v>
      </c>
      <c r="D337" s="22" t="s">
        <v>178</v>
      </c>
      <c r="E337" s="23" t="s">
        <v>13</v>
      </c>
      <c r="F337" s="1" t="s">
        <v>179</v>
      </c>
      <c r="G337" s="3">
        <v>54803</v>
      </c>
      <c r="H337" s="3">
        <v>54006.68</v>
      </c>
      <c r="I337" s="18">
        <f t="shared" si="6"/>
        <v>0.98546940860901777</v>
      </c>
    </row>
    <row r="338" spans="1:9" ht="27" customHeight="1" x14ac:dyDescent="0.25">
      <c r="A338" s="36" t="s">
        <v>1</v>
      </c>
      <c r="B338" s="22" t="s">
        <v>1</v>
      </c>
      <c r="C338" s="22" t="s">
        <v>1</v>
      </c>
      <c r="D338" s="22" t="s">
        <v>139</v>
      </c>
      <c r="E338" s="23" t="s">
        <v>13</v>
      </c>
      <c r="F338" s="1" t="s">
        <v>140</v>
      </c>
      <c r="G338" s="2">
        <v>323547.57</v>
      </c>
      <c r="H338" s="2">
        <v>303298.73</v>
      </c>
      <c r="I338" s="18">
        <f t="shared" si="6"/>
        <v>0.937416188908481</v>
      </c>
    </row>
    <row r="339" spans="1:9" ht="27" customHeight="1" x14ac:dyDescent="0.25">
      <c r="A339" s="36" t="s">
        <v>1</v>
      </c>
      <c r="B339" s="22" t="s">
        <v>1</v>
      </c>
      <c r="C339" s="22" t="s">
        <v>1</v>
      </c>
      <c r="D339" s="22" t="s">
        <v>141</v>
      </c>
      <c r="E339" s="23" t="s">
        <v>13</v>
      </c>
      <c r="F339" s="1" t="s">
        <v>297</v>
      </c>
      <c r="G339" s="2">
        <v>33839.83</v>
      </c>
      <c r="H339" s="2">
        <v>30497.54</v>
      </c>
      <c r="I339" s="18">
        <f t="shared" si="6"/>
        <v>0.90123206883722518</v>
      </c>
    </row>
    <row r="340" spans="1:9" ht="25.15" customHeight="1" x14ac:dyDescent="0.25">
      <c r="A340" s="36" t="s">
        <v>1</v>
      </c>
      <c r="B340" s="22" t="s">
        <v>1</v>
      </c>
      <c r="C340" s="22" t="s">
        <v>1</v>
      </c>
      <c r="D340" s="22" t="s">
        <v>194</v>
      </c>
      <c r="E340" s="23" t="s">
        <v>13</v>
      </c>
      <c r="F340" s="1" t="s">
        <v>195</v>
      </c>
      <c r="G340" s="2">
        <v>99754.39</v>
      </c>
      <c r="H340" s="2">
        <v>99754.39</v>
      </c>
      <c r="I340" s="18">
        <f t="shared" si="6"/>
        <v>1</v>
      </c>
    </row>
    <row r="341" spans="1:9" ht="25.15" customHeight="1" x14ac:dyDescent="0.25">
      <c r="A341" s="36"/>
      <c r="B341" s="22"/>
      <c r="C341" s="22"/>
      <c r="D341" s="22">
        <v>471</v>
      </c>
      <c r="E341" s="37">
        <v>0</v>
      </c>
      <c r="F341" s="1" t="s">
        <v>302</v>
      </c>
      <c r="G341" s="2">
        <v>4700.3100000000004</v>
      </c>
      <c r="H341" s="2">
        <v>4109.17</v>
      </c>
      <c r="I341" s="18">
        <f t="shared" si="6"/>
        <v>0.87423382713055087</v>
      </c>
    </row>
    <row r="342" spans="1:9" ht="24.6" customHeight="1" x14ac:dyDescent="0.25">
      <c r="A342" s="36"/>
      <c r="B342" s="22"/>
      <c r="C342" s="22"/>
      <c r="D342" s="22" t="s">
        <v>342</v>
      </c>
      <c r="E342" s="37" t="s">
        <v>13</v>
      </c>
      <c r="F342" s="1" t="s">
        <v>343</v>
      </c>
      <c r="G342" s="2">
        <v>1923902.41</v>
      </c>
      <c r="H342" s="2">
        <v>1918541.82</v>
      </c>
      <c r="I342" s="18">
        <f t="shared" si="6"/>
        <v>0.99721368923281306</v>
      </c>
    </row>
    <row r="343" spans="1:9" ht="24" customHeight="1" x14ac:dyDescent="0.25">
      <c r="A343" s="36"/>
      <c r="B343" s="22"/>
      <c r="C343" s="22"/>
      <c r="D343" s="22" t="s">
        <v>344</v>
      </c>
      <c r="E343" s="37" t="s">
        <v>13</v>
      </c>
      <c r="F343" s="1" t="s">
        <v>345</v>
      </c>
      <c r="G343" s="2">
        <v>108162.33</v>
      </c>
      <c r="H343" s="2">
        <v>108160.41</v>
      </c>
      <c r="I343" s="18">
        <f t="shared" si="6"/>
        <v>0.99998224890310705</v>
      </c>
    </row>
    <row r="344" spans="1:9" ht="27" customHeight="1" x14ac:dyDescent="0.25">
      <c r="A344" s="34"/>
      <c r="B344" s="19" t="s">
        <v>231</v>
      </c>
      <c r="C344" s="19"/>
      <c r="D344" s="19"/>
      <c r="E344" s="35"/>
      <c r="F344" s="10" t="s">
        <v>232</v>
      </c>
      <c r="G344" s="11">
        <f>G345+G346</f>
        <v>3002502</v>
      </c>
      <c r="H344" s="11">
        <f>H345+H346</f>
        <v>2888906.97</v>
      </c>
      <c r="I344" s="18">
        <f t="shared" si="6"/>
        <v>0.96216654310305216</v>
      </c>
    </row>
    <row r="345" spans="1:9" ht="27" customHeight="1" x14ac:dyDescent="0.25">
      <c r="A345" s="36" t="s">
        <v>1</v>
      </c>
      <c r="B345" s="22" t="s">
        <v>1</v>
      </c>
      <c r="C345" s="22" t="s">
        <v>1</v>
      </c>
      <c r="D345" s="22" t="s">
        <v>146</v>
      </c>
      <c r="E345" s="23" t="s">
        <v>13</v>
      </c>
      <c r="F345" s="1" t="s">
        <v>147</v>
      </c>
      <c r="G345" s="2">
        <v>2897502</v>
      </c>
      <c r="H345" s="2">
        <v>2783906.97</v>
      </c>
      <c r="I345" s="18">
        <f t="shared" si="6"/>
        <v>0.96079553008073859</v>
      </c>
    </row>
    <row r="346" spans="1:9" ht="27" customHeight="1" x14ac:dyDescent="0.25">
      <c r="A346" s="36"/>
      <c r="B346" s="22"/>
      <c r="C346" s="22"/>
      <c r="D346" s="22" t="s">
        <v>363</v>
      </c>
      <c r="E346" s="23" t="s">
        <v>13</v>
      </c>
      <c r="F346" s="1" t="s">
        <v>364</v>
      </c>
      <c r="G346" s="3">
        <v>105000</v>
      </c>
      <c r="H346" s="3">
        <v>105000</v>
      </c>
      <c r="I346" s="18">
        <f t="shared" si="6"/>
        <v>1</v>
      </c>
    </row>
    <row r="347" spans="1:9" ht="27" customHeight="1" x14ac:dyDescent="0.25">
      <c r="A347" s="34"/>
      <c r="B347" s="19" t="s">
        <v>233</v>
      </c>
      <c r="C347" s="19"/>
      <c r="D347" s="19"/>
      <c r="E347" s="35"/>
      <c r="F347" s="10" t="s">
        <v>234</v>
      </c>
      <c r="G347" s="11">
        <f>G348</f>
        <v>2220</v>
      </c>
      <c r="H347" s="11">
        <f>H348</f>
        <v>2220</v>
      </c>
      <c r="I347" s="18">
        <f t="shared" si="6"/>
        <v>1</v>
      </c>
    </row>
    <row r="348" spans="1:9" ht="27" customHeight="1" x14ac:dyDescent="0.25">
      <c r="A348" s="36" t="s">
        <v>1</v>
      </c>
      <c r="B348" s="22" t="s">
        <v>1</v>
      </c>
      <c r="C348" s="22" t="s">
        <v>1</v>
      </c>
      <c r="D348" s="22" t="s">
        <v>24</v>
      </c>
      <c r="E348" s="23" t="s">
        <v>13</v>
      </c>
      <c r="F348" s="1" t="s">
        <v>149</v>
      </c>
      <c r="G348" s="2">
        <v>2220</v>
      </c>
      <c r="H348" s="2">
        <v>2220</v>
      </c>
      <c r="I348" s="18">
        <f t="shared" si="6"/>
        <v>1</v>
      </c>
    </row>
    <row r="349" spans="1:9" ht="27" customHeight="1" x14ac:dyDescent="0.25">
      <c r="A349" s="34"/>
      <c r="B349" s="19" t="s">
        <v>235</v>
      </c>
      <c r="C349" s="19"/>
      <c r="D349" s="19"/>
      <c r="E349" s="35"/>
      <c r="F349" s="10" t="s">
        <v>236</v>
      </c>
      <c r="G349" s="11">
        <f>G350+G351+G352</f>
        <v>198831.05</v>
      </c>
      <c r="H349" s="11">
        <f>H350+H351+H352</f>
        <v>196682.46000000002</v>
      </c>
      <c r="I349" s="18">
        <f t="shared" si="6"/>
        <v>0.98919389099438959</v>
      </c>
    </row>
    <row r="350" spans="1:9" ht="27" customHeight="1" x14ac:dyDescent="0.25">
      <c r="A350" s="36"/>
      <c r="B350" s="22"/>
      <c r="C350" s="22"/>
      <c r="D350" s="22" t="s">
        <v>142</v>
      </c>
      <c r="E350" s="23" t="s">
        <v>13</v>
      </c>
      <c r="F350" s="1" t="s">
        <v>143</v>
      </c>
      <c r="G350" s="2">
        <v>650</v>
      </c>
      <c r="H350" s="2">
        <v>650</v>
      </c>
      <c r="I350" s="18">
        <f t="shared" si="6"/>
        <v>1</v>
      </c>
    </row>
    <row r="351" spans="1:9" ht="27" customHeight="1" x14ac:dyDescent="0.25">
      <c r="A351" s="36" t="s">
        <v>1</v>
      </c>
      <c r="B351" s="22" t="s">
        <v>1</v>
      </c>
      <c r="C351" s="22" t="s">
        <v>1</v>
      </c>
      <c r="D351" s="22" t="s">
        <v>146</v>
      </c>
      <c r="E351" s="23" t="s">
        <v>13</v>
      </c>
      <c r="F351" s="1" t="s">
        <v>147</v>
      </c>
      <c r="G351" s="2">
        <v>104205.4</v>
      </c>
      <c r="H351" s="2">
        <v>104092.25</v>
      </c>
      <c r="I351" s="18">
        <f t="shared" si="6"/>
        <v>0.99891416375734854</v>
      </c>
    </row>
    <row r="352" spans="1:9" ht="27" customHeight="1" x14ac:dyDescent="0.25">
      <c r="A352" s="36" t="s">
        <v>1</v>
      </c>
      <c r="B352" s="22" t="s">
        <v>1</v>
      </c>
      <c r="C352" s="22" t="s">
        <v>1</v>
      </c>
      <c r="D352" s="22" t="s">
        <v>196</v>
      </c>
      <c r="E352" s="23" t="s">
        <v>13</v>
      </c>
      <c r="F352" s="1" t="s">
        <v>197</v>
      </c>
      <c r="G352" s="2">
        <v>93975.65</v>
      </c>
      <c r="H352" s="2">
        <v>91940.21</v>
      </c>
      <c r="I352" s="18">
        <f t="shared" si="6"/>
        <v>0.97834077231708438</v>
      </c>
    </row>
    <row r="353" spans="1:9" ht="27" customHeight="1" x14ac:dyDescent="0.25">
      <c r="A353" s="34"/>
      <c r="B353" s="19" t="s">
        <v>237</v>
      </c>
      <c r="C353" s="19"/>
      <c r="D353" s="19"/>
      <c r="E353" s="35"/>
      <c r="F353" s="10" t="s">
        <v>238</v>
      </c>
      <c r="G353" s="11">
        <f>G354+G355+G356+G357+G358+G359+G360+G361+G362+G363+G364</f>
        <v>332541.65000000002</v>
      </c>
      <c r="H353" s="11">
        <f>H354+H355+H356+H357+H358+H359+H360+H361+H362+H363+H364</f>
        <v>329959.78000000003</v>
      </c>
      <c r="I353" s="18">
        <f t="shared" si="6"/>
        <v>0.992235949993031</v>
      </c>
    </row>
    <row r="354" spans="1:9" ht="27" customHeight="1" x14ac:dyDescent="0.25">
      <c r="A354" s="36" t="s">
        <v>1</v>
      </c>
      <c r="B354" s="22" t="s">
        <v>1</v>
      </c>
      <c r="C354" s="22" t="s">
        <v>1</v>
      </c>
      <c r="D354" s="22" t="s">
        <v>172</v>
      </c>
      <c r="E354" s="23" t="s">
        <v>13</v>
      </c>
      <c r="F354" s="1" t="s">
        <v>173</v>
      </c>
      <c r="G354" s="2">
        <v>203292</v>
      </c>
      <c r="H354" s="2">
        <v>203292</v>
      </c>
      <c r="I354" s="18">
        <f t="shared" si="6"/>
        <v>1</v>
      </c>
    </row>
    <row r="355" spans="1:9" ht="25.9" customHeight="1" x14ac:dyDescent="0.25">
      <c r="A355" s="36" t="s">
        <v>1</v>
      </c>
      <c r="B355" s="22" t="s">
        <v>1</v>
      </c>
      <c r="C355" s="22" t="s">
        <v>1</v>
      </c>
      <c r="D355" s="22" t="s">
        <v>180</v>
      </c>
      <c r="E355" s="23" t="s">
        <v>13</v>
      </c>
      <c r="F355" s="1" t="s">
        <v>181</v>
      </c>
      <c r="G355" s="2">
        <v>13676.92</v>
      </c>
      <c r="H355" s="2">
        <v>13676.92</v>
      </c>
      <c r="I355" s="18">
        <f t="shared" si="6"/>
        <v>1</v>
      </c>
    </row>
    <row r="356" spans="1:9" ht="27" customHeight="1" x14ac:dyDescent="0.25">
      <c r="A356" s="36" t="s">
        <v>1</v>
      </c>
      <c r="B356" s="22" t="s">
        <v>1</v>
      </c>
      <c r="C356" s="22" t="s">
        <v>1</v>
      </c>
      <c r="D356" s="22" t="s">
        <v>139</v>
      </c>
      <c r="E356" s="23" t="s">
        <v>13</v>
      </c>
      <c r="F356" s="1" t="s">
        <v>140</v>
      </c>
      <c r="G356" s="2">
        <v>37387.980000000003</v>
      </c>
      <c r="H356" s="2">
        <v>36048.28</v>
      </c>
      <c r="I356" s="18">
        <f t="shared" si="6"/>
        <v>0.9641676282056425</v>
      </c>
    </row>
    <row r="357" spans="1:9" ht="27" customHeight="1" x14ac:dyDescent="0.25">
      <c r="A357" s="36" t="s">
        <v>1</v>
      </c>
      <c r="B357" s="22" t="s">
        <v>1</v>
      </c>
      <c r="C357" s="22" t="s">
        <v>1</v>
      </c>
      <c r="D357" s="22" t="s">
        <v>141</v>
      </c>
      <c r="E357" s="23" t="s">
        <v>13</v>
      </c>
      <c r="F357" s="1" t="s">
        <v>297</v>
      </c>
      <c r="G357" s="2">
        <v>4798.43</v>
      </c>
      <c r="H357" s="2">
        <v>3799.3</v>
      </c>
      <c r="I357" s="18">
        <f t="shared" si="6"/>
        <v>0.79177981131328368</v>
      </c>
    </row>
    <row r="358" spans="1:9" ht="27" customHeight="1" x14ac:dyDescent="0.25">
      <c r="A358" s="36" t="s">
        <v>1</v>
      </c>
      <c r="B358" s="22" t="s">
        <v>1</v>
      </c>
      <c r="C358" s="22" t="s">
        <v>1</v>
      </c>
      <c r="D358" s="22" t="s">
        <v>155</v>
      </c>
      <c r="E358" s="23" t="s">
        <v>13</v>
      </c>
      <c r="F358" s="1" t="s">
        <v>156</v>
      </c>
      <c r="G358" s="2">
        <v>21085</v>
      </c>
      <c r="H358" s="2">
        <v>21085</v>
      </c>
      <c r="I358" s="18">
        <f t="shared" si="6"/>
        <v>1</v>
      </c>
    </row>
    <row r="359" spans="1:9" ht="27" customHeight="1" x14ac:dyDescent="0.25">
      <c r="A359" s="36"/>
      <c r="B359" s="22"/>
      <c r="C359" s="22"/>
      <c r="D359" s="22">
        <v>426</v>
      </c>
      <c r="E359" s="37">
        <v>0</v>
      </c>
      <c r="F359" s="1" t="s">
        <v>160</v>
      </c>
      <c r="G359" s="2">
        <v>15675</v>
      </c>
      <c r="H359" s="2">
        <v>15675</v>
      </c>
      <c r="I359" s="18">
        <f t="shared" si="6"/>
        <v>1</v>
      </c>
    </row>
    <row r="360" spans="1:9" ht="27" customHeight="1" x14ac:dyDescent="0.25">
      <c r="A360" s="36" t="s">
        <v>1</v>
      </c>
      <c r="B360" s="22" t="s">
        <v>1</v>
      </c>
      <c r="C360" s="22" t="s">
        <v>1</v>
      </c>
      <c r="D360" s="22" t="s">
        <v>131</v>
      </c>
      <c r="E360" s="23" t="s">
        <v>13</v>
      </c>
      <c r="F360" s="1" t="s">
        <v>132</v>
      </c>
      <c r="G360" s="2">
        <v>22350</v>
      </c>
      <c r="H360" s="2">
        <v>22350</v>
      </c>
      <c r="I360" s="18">
        <f t="shared" ref="I360:I421" si="7">IF($G360=0,0,$H360/$G360)</f>
        <v>1</v>
      </c>
    </row>
    <row r="361" spans="1:9" ht="25.9" customHeight="1" x14ac:dyDescent="0.25">
      <c r="A361" s="36" t="s">
        <v>1</v>
      </c>
      <c r="B361" s="22" t="s">
        <v>1</v>
      </c>
      <c r="C361" s="22" t="s">
        <v>1</v>
      </c>
      <c r="D361" s="22" t="s">
        <v>146</v>
      </c>
      <c r="E361" s="23" t="s">
        <v>13</v>
      </c>
      <c r="F361" s="1" t="s">
        <v>147</v>
      </c>
      <c r="G361" s="2">
        <v>5187</v>
      </c>
      <c r="H361" s="2">
        <v>5187</v>
      </c>
      <c r="I361" s="18">
        <f t="shared" si="7"/>
        <v>1</v>
      </c>
    </row>
    <row r="362" spans="1:9" ht="25.15" customHeight="1" x14ac:dyDescent="0.25">
      <c r="A362" s="36" t="s">
        <v>1</v>
      </c>
      <c r="B362" s="22" t="s">
        <v>1</v>
      </c>
      <c r="C362" s="22" t="s">
        <v>1</v>
      </c>
      <c r="D362" s="22" t="s">
        <v>194</v>
      </c>
      <c r="E362" s="23" t="s">
        <v>13</v>
      </c>
      <c r="F362" s="1" t="s">
        <v>195</v>
      </c>
      <c r="G362" s="2">
        <v>7766.07</v>
      </c>
      <c r="H362" s="2">
        <v>7766.07</v>
      </c>
      <c r="I362" s="18">
        <f t="shared" si="7"/>
        <v>1</v>
      </c>
    </row>
    <row r="363" spans="1:9" ht="24.6" customHeight="1" x14ac:dyDescent="0.25">
      <c r="A363" s="36"/>
      <c r="B363" s="22"/>
      <c r="C363" s="22"/>
      <c r="D363" s="22">
        <v>470</v>
      </c>
      <c r="E363" s="37">
        <v>0</v>
      </c>
      <c r="F363" s="1" t="s">
        <v>197</v>
      </c>
      <c r="G363" s="2">
        <v>642</v>
      </c>
      <c r="H363" s="2">
        <v>500</v>
      </c>
      <c r="I363" s="18">
        <f t="shared" si="7"/>
        <v>0.77881619937694702</v>
      </c>
    </row>
    <row r="364" spans="1:9" ht="24" customHeight="1" x14ac:dyDescent="0.25">
      <c r="A364" s="36"/>
      <c r="B364" s="22"/>
      <c r="C364" s="22"/>
      <c r="D364" s="22">
        <v>471</v>
      </c>
      <c r="E364" s="37">
        <v>0</v>
      </c>
      <c r="F364" s="1" t="s">
        <v>302</v>
      </c>
      <c r="G364" s="2">
        <v>681.25</v>
      </c>
      <c r="H364" s="2">
        <v>580.21</v>
      </c>
      <c r="I364" s="18">
        <f t="shared" si="7"/>
        <v>0.85168440366972487</v>
      </c>
    </row>
    <row r="365" spans="1:9" ht="39.950000000000003" customHeight="1" x14ac:dyDescent="0.25">
      <c r="A365" s="34"/>
      <c r="B365" s="19" t="s">
        <v>71</v>
      </c>
      <c r="C365" s="19"/>
      <c r="D365" s="19"/>
      <c r="E365" s="35"/>
      <c r="F365" s="10" t="s">
        <v>72</v>
      </c>
      <c r="G365" s="11">
        <f>G366+G367+G368+G369+G370+G371+G372+G373+G374+G375+G376</f>
        <v>1460364.9600000002</v>
      </c>
      <c r="H365" s="11">
        <f>H366+H367+H368+H369+H370+H371+H372+H373+H374+H375+H376</f>
        <v>1378973.77</v>
      </c>
      <c r="I365" s="18">
        <f t="shared" si="7"/>
        <v>0.94426654142674027</v>
      </c>
    </row>
    <row r="366" spans="1:9" ht="27" customHeight="1" x14ac:dyDescent="0.25">
      <c r="A366" s="36" t="s">
        <v>1</v>
      </c>
      <c r="B366" s="22" t="s">
        <v>1</v>
      </c>
      <c r="C366" s="22" t="s">
        <v>1</v>
      </c>
      <c r="D366" s="22" t="s">
        <v>225</v>
      </c>
      <c r="E366" s="23" t="s">
        <v>13</v>
      </c>
      <c r="F366" s="1" t="s">
        <v>226</v>
      </c>
      <c r="G366" s="2">
        <v>495100</v>
      </c>
      <c r="H366" s="2">
        <v>463396.17</v>
      </c>
      <c r="I366" s="18">
        <f t="shared" si="7"/>
        <v>0.9359647949909109</v>
      </c>
    </row>
    <row r="367" spans="1:9" ht="39.950000000000003" customHeight="1" x14ac:dyDescent="0.25">
      <c r="A367" s="36" t="s">
        <v>1</v>
      </c>
      <c r="B367" s="22" t="s">
        <v>1</v>
      </c>
      <c r="C367" s="22" t="s">
        <v>1</v>
      </c>
      <c r="D367" s="22" t="s">
        <v>229</v>
      </c>
      <c r="E367" s="23" t="s">
        <v>13</v>
      </c>
      <c r="F367" s="1" t="s">
        <v>230</v>
      </c>
      <c r="G367" s="2">
        <v>36100</v>
      </c>
      <c r="H367" s="2">
        <v>25189.07</v>
      </c>
      <c r="I367" s="18">
        <f t="shared" si="7"/>
        <v>0.69775817174515231</v>
      </c>
    </row>
    <row r="368" spans="1:9" ht="24.6" customHeight="1" x14ac:dyDescent="0.25">
      <c r="A368" s="36" t="s">
        <v>1</v>
      </c>
      <c r="B368" s="22" t="s">
        <v>1</v>
      </c>
      <c r="C368" s="22" t="s">
        <v>1</v>
      </c>
      <c r="D368" s="22" t="s">
        <v>178</v>
      </c>
      <c r="E368" s="23" t="s">
        <v>13</v>
      </c>
      <c r="F368" s="1" t="s">
        <v>179</v>
      </c>
      <c r="G368" s="2">
        <v>2417.14</v>
      </c>
      <c r="H368" s="2">
        <v>2118.1</v>
      </c>
      <c r="I368" s="18">
        <f t="shared" si="7"/>
        <v>0.87628354170631406</v>
      </c>
    </row>
    <row r="369" spans="1:9" ht="27" customHeight="1" x14ac:dyDescent="0.25">
      <c r="A369" s="36" t="s">
        <v>1</v>
      </c>
      <c r="B369" s="22" t="s">
        <v>1</v>
      </c>
      <c r="C369" s="22" t="s">
        <v>1</v>
      </c>
      <c r="D369" s="22" t="s">
        <v>172</v>
      </c>
      <c r="E369" s="23" t="s">
        <v>13</v>
      </c>
      <c r="F369" s="1" t="s">
        <v>173</v>
      </c>
      <c r="G369" s="2">
        <v>156408.95999999999</v>
      </c>
      <c r="H369" s="2">
        <v>154550.26999999999</v>
      </c>
      <c r="I369" s="18">
        <f t="shared" si="7"/>
        <v>0.98811647363424704</v>
      </c>
    </row>
    <row r="370" spans="1:9" ht="27" customHeight="1" x14ac:dyDescent="0.25">
      <c r="A370" s="36" t="s">
        <v>1</v>
      </c>
      <c r="B370" s="22" t="s">
        <v>1</v>
      </c>
      <c r="C370" s="22" t="s">
        <v>1</v>
      </c>
      <c r="D370" s="22" t="s">
        <v>180</v>
      </c>
      <c r="E370" s="23" t="s">
        <v>13</v>
      </c>
      <c r="F370" s="1" t="s">
        <v>181</v>
      </c>
      <c r="G370" s="2">
        <v>11858.05</v>
      </c>
      <c r="H370" s="2">
        <v>11858.05</v>
      </c>
      <c r="I370" s="18">
        <f t="shared" si="7"/>
        <v>1</v>
      </c>
    </row>
    <row r="371" spans="1:9" ht="27" customHeight="1" x14ac:dyDescent="0.25">
      <c r="A371" s="36" t="s">
        <v>1</v>
      </c>
      <c r="B371" s="22" t="s">
        <v>1</v>
      </c>
      <c r="C371" s="22" t="s">
        <v>1</v>
      </c>
      <c r="D371" s="22" t="s">
        <v>139</v>
      </c>
      <c r="E371" s="23" t="s">
        <v>13</v>
      </c>
      <c r="F371" s="1" t="s">
        <v>140</v>
      </c>
      <c r="G371" s="2">
        <v>126853.42</v>
      </c>
      <c r="H371" s="2">
        <v>121483.12</v>
      </c>
      <c r="I371" s="18">
        <f t="shared" si="7"/>
        <v>0.95766531166443913</v>
      </c>
    </row>
    <row r="372" spans="1:9" ht="27" customHeight="1" x14ac:dyDescent="0.25">
      <c r="A372" s="36" t="s">
        <v>1</v>
      </c>
      <c r="B372" s="22" t="s">
        <v>1</v>
      </c>
      <c r="C372" s="22" t="s">
        <v>1</v>
      </c>
      <c r="D372" s="22" t="s">
        <v>141</v>
      </c>
      <c r="E372" s="23" t="s">
        <v>13</v>
      </c>
      <c r="F372" s="1" t="s">
        <v>297</v>
      </c>
      <c r="G372" s="2">
        <v>10581.03</v>
      </c>
      <c r="H372" s="2">
        <v>10112.89</v>
      </c>
      <c r="I372" s="18">
        <f t="shared" si="7"/>
        <v>0.95575667019184318</v>
      </c>
    </row>
    <row r="373" spans="1:9" ht="24" customHeight="1" x14ac:dyDescent="0.25">
      <c r="A373" s="36" t="s">
        <v>1</v>
      </c>
      <c r="B373" s="22" t="s">
        <v>1</v>
      </c>
      <c r="C373" s="22" t="s">
        <v>1</v>
      </c>
      <c r="D373" s="22">
        <v>444</v>
      </c>
      <c r="E373" s="37" t="s">
        <v>13</v>
      </c>
      <c r="F373" s="1" t="s">
        <v>195</v>
      </c>
      <c r="G373" s="2">
        <v>30937.43</v>
      </c>
      <c r="H373" s="2">
        <v>30937.43</v>
      </c>
      <c r="I373" s="18">
        <f t="shared" si="7"/>
        <v>1</v>
      </c>
    </row>
    <row r="374" spans="1:9" ht="24" customHeight="1" x14ac:dyDescent="0.25">
      <c r="A374" s="36"/>
      <c r="B374" s="22"/>
      <c r="C374" s="22"/>
      <c r="D374" s="22">
        <v>471</v>
      </c>
      <c r="E374" s="23" t="s">
        <v>13</v>
      </c>
      <c r="F374" s="1" t="s">
        <v>302</v>
      </c>
      <c r="G374" s="2">
        <v>1649.38</v>
      </c>
      <c r="H374" s="2">
        <v>1506.94</v>
      </c>
      <c r="I374" s="18">
        <f t="shared" si="7"/>
        <v>0.91364027695255179</v>
      </c>
    </row>
    <row r="375" spans="1:9" ht="24" customHeight="1" x14ac:dyDescent="0.25">
      <c r="A375" s="36"/>
      <c r="B375" s="22"/>
      <c r="C375" s="22"/>
      <c r="D375" s="22" t="s">
        <v>342</v>
      </c>
      <c r="E375" s="37" t="s">
        <v>13</v>
      </c>
      <c r="F375" s="1" t="s">
        <v>343</v>
      </c>
      <c r="G375" s="2">
        <v>554652.39</v>
      </c>
      <c r="H375" s="2">
        <v>524014.57</v>
      </c>
      <c r="I375" s="18">
        <f t="shared" si="7"/>
        <v>0.94476212389529235</v>
      </c>
    </row>
    <row r="376" spans="1:9" ht="22.15" customHeight="1" x14ac:dyDescent="0.25">
      <c r="A376" s="36" t="s">
        <v>1</v>
      </c>
      <c r="B376" s="22" t="s">
        <v>1</v>
      </c>
      <c r="C376" s="22" t="s">
        <v>1</v>
      </c>
      <c r="D376" s="22" t="s">
        <v>344</v>
      </c>
      <c r="E376" s="37" t="s">
        <v>13</v>
      </c>
      <c r="F376" s="1" t="s">
        <v>345</v>
      </c>
      <c r="G376" s="2">
        <v>33807.160000000003</v>
      </c>
      <c r="H376" s="2">
        <v>33807.160000000003</v>
      </c>
      <c r="I376" s="18">
        <f t="shared" si="7"/>
        <v>1</v>
      </c>
    </row>
    <row r="377" spans="1:9" ht="27" customHeight="1" x14ac:dyDescent="0.25">
      <c r="A377" s="34"/>
      <c r="B377" s="19" t="s">
        <v>239</v>
      </c>
      <c r="C377" s="19"/>
      <c r="D377" s="19"/>
      <c r="E377" s="35"/>
      <c r="F377" s="10" t="s">
        <v>240</v>
      </c>
      <c r="G377" s="11">
        <f>G378+G379+G380+G381+G382+G383+G384+G385+G386+G387</f>
        <v>2691625.1999999997</v>
      </c>
      <c r="H377" s="11">
        <f>H378+H379+H380+H381+H382+H383+H384+H385+H386+H387</f>
        <v>2656253.89</v>
      </c>
      <c r="I377" s="18">
        <f t="shared" si="7"/>
        <v>0.98685875358872421</v>
      </c>
    </row>
    <row r="378" spans="1:9" ht="28.9" customHeight="1" x14ac:dyDescent="0.25">
      <c r="A378" s="36" t="s">
        <v>1</v>
      </c>
      <c r="B378" s="22" t="s">
        <v>1</v>
      </c>
      <c r="C378" s="22" t="s">
        <v>1</v>
      </c>
      <c r="D378" s="22" t="s">
        <v>225</v>
      </c>
      <c r="E378" s="23" t="s">
        <v>13</v>
      </c>
      <c r="F378" s="1" t="s">
        <v>226</v>
      </c>
      <c r="G378" s="2">
        <v>647941.72</v>
      </c>
      <c r="H378" s="2">
        <v>636692.32999999996</v>
      </c>
      <c r="I378" s="18">
        <f t="shared" si="7"/>
        <v>0.98263826876281402</v>
      </c>
    </row>
    <row r="379" spans="1:9" ht="27" customHeight="1" x14ac:dyDescent="0.25">
      <c r="A379" s="36" t="s">
        <v>1</v>
      </c>
      <c r="B379" s="22" t="s">
        <v>1</v>
      </c>
      <c r="C379" s="22" t="s">
        <v>1</v>
      </c>
      <c r="D379" s="22" t="s">
        <v>178</v>
      </c>
      <c r="E379" s="23" t="s">
        <v>13</v>
      </c>
      <c r="F379" s="1" t="s">
        <v>179</v>
      </c>
      <c r="G379" s="2">
        <v>28090.85</v>
      </c>
      <c r="H379" s="2">
        <v>26491.23</v>
      </c>
      <c r="I379" s="18">
        <f t="shared" si="7"/>
        <v>0.94305547891929231</v>
      </c>
    </row>
    <row r="380" spans="1:9" ht="27" customHeight="1" x14ac:dyDescent="0.25">
      <c r="A380" s="36" t="s">
        <v>1</v>
      </c>
      <c r="B380" s="22" t="s">
        <v>1</v>
      </c>
      <c r="C380" s="22" t="s">
        <v>1</v>
      </c>
      <c r="D380" s="22" t="s">
        <v>139</v>
      </c>
      <c r="E380" s="23" t="s">
        <v>13</v>
      </c>
      <c r="F380" s="1" t="s">
        <v>140</v>
      </c>
      <c r="G380" s="2">
        <v>300219.58</v>
      </c>
      <c r="H380" s="2">
        <v>288192.15000000002</v>
      </c>
      <c r="I380" s="18">
        <f t="shared" si="7"/>
        <v>0.95993788946077407</v>
      </c>
    </row>
    <row r="381" spans="1:9" ht="27" customHeight="1" x14ac:dyDescent="0.25">
      <c r="A381" s="36" t="s">
        <v>1</v>
      </c>
      <c r="B381" s="22" t="s">
        <v>1</v>
      </c>
      <c r="C381" s="22" t="s">
        <v>1</v>
      </c>
      <c r="D381" s="22" t="s">
        <v>141</v>
      </c>
      <c r="E381" s="23" t="s">
        <v>13</v>
      </c>
      <c r="F381" s="1" t="s">
        <v>297</v>
      </c>
      <c r="G381" s="2">
        <v>33401.54</v>
      </c>
      <c r="H381" s="2">
        <v>32578.57</v>
      </c>
      <c r="I381" s="18">
        <f t="shared" si="7"/>
        <v>0.97536131567586404</v>
      </c>
    </row>
    <row r="382" spans="1:9" ht="26.45" customHeight="1" x14ac:dyDescent="0.25">
      <c r="A382" s="36" t="s">
        <v>1</v>
      </c>
      <c r="B382" s="22" t="s">
        <v>1</v>
      </c>
      <c r="C382" s="22" t="s">
        <v>1</v>
      </c>
      <c r="D382" s="22" t="s">
        <v>155</v>
      </c>
      <c r="E382" s="23" t="s">
        <v>13</v>
      </c>
      <c r="F382" s="1" t="s">
        <v>156</v>
      </c>
      <c r="G382" s="2">
        <v>5842.5</v>
      </c>
      <c r="H382" s="2">
        <v>5842.39</v>
      </c>
      <c r="I382" s="18">
        <f t="shared" si="7"/>
        <v>0.99998117244330342</v>
      </c>
    </row>
    <row r="383" spans="1:9" ht="21" customHeight="1" x14ac:dyDescent="0.25">
      <c r="A383" s="36" t="s">
        <v>1</v>
      </c>
      <c r="B383" s="22" t="s">
        <v>1</v>
      </c>
      <c r="C383" s="22" t="s">
        <v>1</v>
      </c>
      <c r="D383" s="22" t="s">
        <v>200</v>
      </c>
      <c r="E383" s="23" t="s">
        <v>13</v>
      </c>
      <c r="F383" s="1" t="s">
        <v>201</v>
      </c>
      <c r="G383" s="2">
        <v>25745</v>
      </c>
      <c r="H383" s="2">
        <v>25741.19</v>
      </c>
      <c r="I383" s="18">
        <f t="shared" si="7"/>
        <v>0.99985201009904834</v>
      </c>
    </row>
    <row r="384" spans="1:9" ht="23.45" customHeight="1" x14ac:dyDescent="0.25">
      <c r="A384" s="36" t="s">
        <v>1</v>
      </c>
      <c r="B384" s="22" t="s">
        <v>1</v>
      </c>
      <c r="C384" s="22" t="s">
        <v>1</v>
      </c>
      <c r="D384" s="22" t="s">
        <v>194</v>
      </c>
      <c r="E384" s="23" t="s">
        <v>13</v>
      </c>
      <c r="F384" s="1" t="s">
        <v>195</v>
      </c>
      <c r="G384" s="2">
        <v>67295.839999999997</v>
      </c>
      <c r="H384" s="2">
        <v>67295.839999999997</v>
      </c>
      <c r="I384" s="18">
        <f t="shared" si="7"/>
        <v>1</v>
      </c>
    </row>
    <row r="385" spans="1:11" ht="23.45" customHeight="1" x14ac:dyDescent="0.25">
      <c r="A385" s="36"/>
      <c r="B385" s="22"/>
      <c r="C385" s="22"/>
      <c r="D385" s="22">
        <v>471</v>
      </c>
      <c r="E385" s="37">
        <v>0</v>
      </c>
      <c r="F385" s="1" t="s">
        <v>302</v>
      </c>
      <c r="G385" s="2">
        <v>4753.63</v>
      </c>
      <c r="H385" s="2">
        <v>3183.44</v>
      </c>
      <c r="I385" s="18">
        <f t="shared" si="7"/>
        <v>0.66968611355953245</v>
      </c>
    </row>
    <row r="386" spans="1:11" ht="23.45" customHeight="1" x14ac:dyDescent="0.25">
      <c r="A386" s="36"/>
      <c r="B386" s="22"/>
      <c r="C386" s="22"/>
      <c r="D386" s="22" t="s">
        <v>342</v>
      </c>
      <c r="E386" s="37" t="s">
        <v>13</v>
      </c>
      <c r="F386" s="1" t="s">
        <v>343</v>
      </c>
      <c r="G386" s="2">
        <v>1504268.65</v>
      </c>
      <c r="H386" s="2">
        <v>1496174.86</v>
      </c>
      <c r="I386" s="18">
        <f t="shared" si="7"/>
        <v>0.99461945178475941</v>
      </c>
    </row>
    <row r="387" spans="1:11" ht="22.15" customHeight="1" x14ac:dyDescent="0.25">
      <c r="A387" s="36"/>
      <c r="B387" s="22"/>
      <c r="C387" s="22"/>
      <c r="D387" s="22" t="s">
        <v>344</v>
      </c>
      <c r="E387" s="37" t="s">
        <v>13</v>
      </c>
      <c r="F387" s="1" t="s">
        <v>345</v>
      </c>
      <c r="G387" s="2">
        <v>74065.89</v>
      </c>
      <c r="H387" s="2">
        <v>74061.89</v>
      </c>
      <c r="I387" s="18">
        <f t="shared" si="7"/>
        <v>0.99994599403315076</v>
      </c>
    </row>
    <row r="388" spans="1:11" ht="22.15" customHeight="1" x14ac:dyDescent="0.25">
      <c r="A388" s="34"/>
      <c r="B388" s="19" t="s">
        <v>376</v>
      </c>
      <c r="C388" s="19"/>
      <c r="D388" s="19"/>
      <c r="E388" s="49"/>
      <c r="F388" s="10" t="s">
        <v>377</v>
      </c>
      <c r="G388" s="11">
        <f>G389+G390+G391</f>
        <v>325299.91000000003</v>
      </c>
      <c r="H388" s="11">
        <f>H389+H390+H391</f>
        <v>321964.17000000004</v>
      </c>
      <c r="I388" s="18">
        <f t="shared" si="7"/>
        <v>0.98974564733202663</v>
      </c>
    </row>
    <row r="389" spans="1:11" ht="22.15" customHeight="1" x14ac:dyDescent="0.25">
      <c r="A389" s="36"/>
      <c r="B389" s="22"/>
      <c r="C389" s="22"/>
      <c r="D389" s="22" t="s">
        <v>352</v>
      </c>
      <c r="E389" s="37" t="s">
        <v>13</v>
      </c>
      <c r="F389" s="1" t="s">
        <v>378</v>
      </c>
      <c r="G389" s="3">
        <v>10025.73</v>
      </c>
      <c r="H389" s="2">
        <v>9431.8799999999992</v>
      </c>
      <c r="I389" s="18">
        <f t="shared" si="7"/>
        <v>0.94076740546573667</v>
      </c>
    </row>
    <row r="390" spans="1:11" ht="22.15" customHeight="1" x14ac:dyDescent="0.25">
      <c r="A390" s="36"/>
      <c r="B390" s="22"/>
      <c r="C390" s="22"/>
      <c r="D390" s="22" t="s">
        <v>155</v>
      </c>
      <c r="E390" s="37" t="s">
        <v>13</v>
      </c>
      <c r="F390" s="1" t="s">
        <v>156</v>
      </c>
      <c r="G390" s="3">
        <v>3220.73</v>
      </c>
      <c r="H390" s="2">
        <v>3186.4</v>
      </c>
      <c r="I390" s="18">
        <f t="shared" si="7"/>
        <v>0.98934092581495503</v>
      </c>
    </row>
    <row r="391" spans="1:11" ht="22.15" customHeight="1" x14ac:dyDescent="0.25">
      <c r="A391" s="36"/>
      <c r="B391" s="22"/>
      <c r="C391" s="22"/>
      <c r="D391" s="22" t="s">
        <v>200</v>
      </c>
      <c r="E391" s="37" t="s">
        <v>13</v>
      </c>
      <c r="F391" s="1" t="s">
        <v>201</v>
      </c>
      <c r="G391" s="3">
        <v>312053.45</v>
      </c>
      <c r="H391" s="2">
        <v>309345.89</v>
      </c>
      <c r="I391" s="18">
        <f t="shared" si="7"/>
        <v>0.99132340949923803</v>
      </c>
    </row>
    <row r="392" spans="1:11" ht="26.45" customHeight="1" x14ac:dyDescent="0.25">
      <c r="A392" s="34"/>
      <c r="B392" s="19" t="s">
        <v>241</v>
      </c>
      <c r="C392" s="19"/>
      <c r="D392" s="19"/>
      <c r="E392" s="35"/>
      <c r="F392" s="10" t="s">
        <v>15</v>
      </c>
      <c r="G392" s="11">
        <f>G393+G394+G395</f>
        <v>7993.3</v>
      </c>
      <c r="H392" s="11">
        <f>H393+H394+H395</f>
        <v>6000</v>
      </c>
      <c r="I392" s="18">
        <f t="shared" si="7"/>
        <v>0.75062865149562752</v>
      </c>
    </row>
    <row r="393" spans="1:11" ht="26.45" customHeight="1" x14ac:dyDescent="0.25">
      <c r="A393" s="36"/>
      <c r="B393" s="22"/>
      <c r="C393" s="22"/>
      <c r="D393" s="22" t="s">
        <v>139</v>
      </c>
      <c r="E393" s="23" t="s">
        <v>13</v>
      </c>
      <c r="F393" s="1" t="s">
        <v>140</v>
      </c>
      <c r="G393" s="2">
        <v>1180.8499999999999</v>
      </c>
      <c r="H393" s="2">
        <v>0</v>
      </c>
      <c r="I393" s="18">
        <f t="shared" si="7"/>
        <v>0</v>
      </c>
    </row>
    <row r="394" spans="1:11" ht="26.45" customHeight="1" x14ac:dyDescent="0.25">
      <c r="A394" s="36"/>
      <c r="B394" s="22"/>
      <c r="C394" s="22"/>
      <c r="D394" s="22" t="s">
        <v>141</v>
      </c>
      <c r="E394" s="23" t="s">
        <v>13</v>
      </c>
      <c r="F394" s="1" t="s">
        <v>297</v>
      </c>
      <c r="G394" s="2">
        <v>162.44999999999999</v>
      </c>
      <c r="H394" s="2">
        <v>0</v>
      </c>
      <c r="I394" s="18">
        <f t="shared" si="7"/>
        <v>0</v>
      </c>
    </row>
    <row r="395" spans="1:11" ht="21.6" customHeight="1" x14ac:dyDescent="0.25">
      <c r="A395" s="36" t="s">
        <v>1</v>
      </c>
      <c r="B395" s="22" t="s">
        <v>1</v>
      </c>
      <c r="C395" s="22" t="s">
        <v>1</v>
      </c>
      <c r="D395" s="22" t="s">
        <v>142</v>
      </c>
      <c r="E395" s="23" t="s">
        <v>13</v>
      </c>
      <c r="F395" s="1" t="s">
        <v>143</v>
      </c>
      <c r="G395" s="2">
        <v>6650</v>
      </c>
      <c r="H395" s="2">
        <v>6000</v>
      </c>
      <c r="I395" s="18">
        <f t="shared" si="7"/>
        <v>0.90225563909774431</v>
      </c>
    </row>
    <row r="396" spans="1:11" ht="27" customHeight="1" x14ac:dyDescent="0.25">
      <c r="A396" s="38" t="s">
        <v>242</v>
      </c>
      <c r="B396" s="39"/>
      <c r="C396" s="39"/>
      <c r="D396" s="39"/>
      <c r="E396" s="40"/>
      <c r="F396" s="8" t="s">
        <v>243</v>
      </c>
      <c r="G396" s="9">
        <f>G397+G402+G410+G412</f>
        <v>908859.8</v>
      </c>
      <c r="H396" s="9">
        <f>H397+H402+H410+H412</f>
        <v>704175.73</v>
      </c>
      <c r="I396" s="18">
        <f t="shared" si="7"/>
        <v>0.7747902701824857</v>
      </c>
    </row>
    <row r="397" spans="1:11" ht="27" customHeight="1" x14ac:dyDescent="0.25">
      <c r="A397" s="34"/>
      <c r="B397" s="19" t="s">
        <v>244</v>
      </c>
      <c r="C397" s="19"/>
      <c r="D397" s="19"/>
      <c r="E397" s="35"/>
      <c r="F397" s="10" t="s">
        <v>245</v>
      </c>
      <c r="G397" s="11">
        <f>G398+G399+G400+G401</f>
        <v>10000</v>
      </c>
      <c r="H397" s="11">
        <f>H398+H399+H400+H401</f>
        <v>2930.5</v>
      </c>
      <c r="I397" s="18">
        <f t="shared" si="7"/>
        <v>0.29304999999999998</v>
      </c>
      <c r="K397" s="5"/>
    </row>
    <row r="398" spans="1:11" ht="22.9" customHeight="1" x14ac:dyDescent="0.25">
      <c r="A398" s="36" t="s">
        <v>1</v>
      </c>
      <c r="B398" s="22" t="s">
        <v>1</v>
      </c>
      <c r="C398" s="22" t="s">
        <v>1</v>
      </c>
      <c r="D398" s="22" t="s">
        <v>139</v>
      </c>
      <c r="E398" s="23" t="s">
        <v>13</v>
      </c>
      <c r="F398" s="1" t="s">
        <v>140</v>
      </c>
      <c r="G398" s="2">
        <v>500</v>
      </c>
      <c r="H398" s="2">
        <v>430.5</v>
      </c>
      <c r="I398" s="18">
        <f t="shared" si="7"/>
        <v>0.86099999999999999</v>
      </c>
    </row>
    <row r="399" spans="1:11" ht="19.899999999999999" customHeight="1" x14ac:dyDescent="0.25">
      <c r="A399" s="36" t="s">
        <v>1</v>
      </c>
      <c r="B399" s="22" t="s">
        <v>1</v>
      </c>
      <c r="C399" s="22" t="s">
        <v>1</v>
      </c>
      <c r="D399" s="22" t="s">
        <v>142</v>
      </c>
      <c r="E399" s="23" t="s">
        <v>13</v>
      </c>
      <c r="F399" s="1" t="s">
        <v>143</v>
      </c>
      <c r="G399" s="2">
        <v>2500</v>
      </c>
      <c r="H399" s="2">
        <v>2500</v>
      </c>
      <c r="I399" s="18">
        <f t="shared" si="7"/>
        <v>1</v>
      </c>
    </row>
    <row r="400" spans="1:11" ht="22.9" customHeight="1" x14ac:dyDescent="0.25">
      <c r="A400" s="36" t="s">
        <v>1</v>
      </c>
      <c r="B400" s="22" t="s">
        <v>1</v>
      </c>
      <c r="C400" s="22" t="s">
        <v>1</v>
      </c>
      <c r="D400" s="22" t="s">
        <v>155</v>
      </c>
      <c r="E400" s="23" t="s">
        <v>13</v>
      </c>
      <c r="F400" s="1" t="s">
        <v>156</v>
      </c>
      <c r="G400" s="2">
        <v>3000</v>
      </c>
      <c r="H400" s="2">
        <v>0</v>
      </c>
      <c r="I400" s="18">
        <f t="shared" si="7"/>
        <v>0</v>
      </c>
    </row>
    <row r="401" spans="1:9" ht="23.45" customHeight="1" x14ac:dyDescent="0.25">
      <c r="A401" s="36"/>
      <c r="B401" s="22"/>
      <c r="C401" s="22"/>
      <c r="D401" s="22">
        <v>430</v>
      </c>
      <c r="E401" s="37">
        <v>0</v>
      </c>
      <c r="F401" s="1" t="s">
        <v>147</v>
      </c>
      <c r="G401" s="2">
        <v>4000</v>
      </c>
      <c r="H401" s="2">
        <v>0</v>
      </c>
      <c r="I401" s="18">
        <f t="shared" si="7"/>
        <v>0</v>
      </c>
    </row>
    <row r="402" spans="1:9" ht="27" customHeight="1" x14ac:dyDescent="0.25">
      <c r="A402" s="34"/>
      <c r="B402" s="19" t="s">
        <v>246</v>
      </c>
      <c r="C402" s="19"/>
      <c r="D402" s="19"/>
      <c r="E402" s="35"/>
      <c r="F402" s="10" t="s">
        <v>247</v>
      </c>
      <c r="G402" s="11">
        <f>G403+G404+G405+G406+G407+G408+G409</f>
        <v>808218.8</v>
      </c>
      <c r="H402" s="11">
        <f>H403+H404+H405+H406+H407+H408+H409</f>
        <v>613064.42999999993</v>
      </c>
      <c r="I402" s="18">
        <f t="shared" si="7"/>
        <v>0.75853770043458513</v>
      </c>
    </row>
    <row r="403" spans="1:9" ht="21.75" customHeight="1" x14ac:dyDescent="0.25">
      <c r="A403" s="36" t="s">
        <v>1</v>
      </c>
      <c r="B403" s="22" t="s">
        <v>1</v>
      </c>
      <c r="C403" s="22" t="s">
        <v>1</v>
      </c>
      <c r="D403" s="22" t="s">
        <v>139</v>
      </c>
      <c r="E403" s="23" t="s">
        <v>13</v>
      </c>
      <c r="F403" s="1" t="s">
        <v>140</v>
      </c>
      <c r="G403" s="2">
        <v>5600</v>
      </c>
      <c r="H403" s="2">
        <v>5082.7</v>
      </c>
      <c r="I403" s="18">
        <f t="shared" si="7"/>
        <v>0.90762500000000002</v>
      </c>
    </row>
    <row r="404" spans="1:9" ht="21.75" customHeight="1" x14ac:dyDescent="0.25">
      <c r="A404" s="36"/>
      <c r="B404" s="22"/>
      <c r="C404" s="22"/>
      <c r="D404" s="22" t="s">
        <v>141</v>
      </c>
      <c r="E404" s="23" t="s">
        <v>13</v>
      </c>
      <c r="F404" s="1" t="s">
        <v>297</v>
      </c>
      <c r="G404" s="2">
        <v>600</v>
      </c>
      <c r="H404" s="2">
        <v>440.55</v>
      </c>
      <c r="I404" s="18">
        <f t="shared" si="7"/>
        <v>0.73425000000000007</v>
      </c>
    </row>
    <row r="405" spans="1:9" ht="27" customHeight="1" x14ac:dyDescent="0.25">
      <c r="A405" s="36" t="s">
        <v>1</v>
      </c>
      <c r="B405" s="22" t="s">
        <v>1</v>
      </c>
      <c r="C405" s="22" t="s">
        <v>1</v>
      </c>
      <c r="D405" s="22" t="s">
        <v>142</v>
      </c>
      <c r="E405" s="23" t="s">
        <v>13</v>
      </c>
      <c r="F405" s="1" t="s">
        <v>143</v>
      </c>
      <c r="G405" s="2">
        <v>227004</v>
      </c>
      <c r="H405" s="2">
        <v>174507.64</v>
      </c>
      <c r="I405" s="18">
        <f t="shared" si="7"/>
        <v>0.76874257722330885</v>
      </c>
    </row>
    <row r="406" spans="1:9" ht="27" customHeight="1" x14ac:dyDescent="0.25">
      <c r="A406" s="36" t="s">
        <v>1</v>
      </c>
      <c r="B406" s="22" t="s">
        <v>1</v>
      </c>
      <c r="C406" s="22" t="s">
        <v>1</v>
      </c>
      <c r="D406" s="22" t="s">
        <v>155</v>
      </c>
      <c r="E406" s="23" t="s">
        <v>13</v>
      </c>
      <c r="F406" s="1" t="s">
        <v>156</v>
      </c>
      <c r="G406" s="2">
        <v>150000</v>
      </c>
      <c r="H406" s="2">
        <v>104552.91</v>
      </c>
      <c r="I406" s="18">
        <f t="shared" si="7"/>
        <v>0.69701940000000007</v>
      </c>
    </row>
    <row r="407" spans="1:9" ht="27" customHeight="1" x14ac:dyDescent="0.25">
      <c r="A407" s="36" t="s">
        <v>1</v>
      </c>
      <c r="B407" s="22" t="s">
        <v>1</v>
      </c>
      <c r="C407" s="22" t="s">
        <v>1</v>
      </c>
      <c r="D407" s="22" t="s">
        <v>146</v>
      </c>
      <c r="E407" s="23" t="s">
        <v>13</v>
      </c>
      <c r="F407" s="1" t="s">
        <v>147</v>
      </c>
      <c r="G407" s="2">
        <v>381214.8</v>
      </c>
      <c r="H407" s="2">
        <v>298257.43</v>
      </c>
      <c r="I407" s="18">
        <f t="shared" si="7"/>
        <v>0.78238680659827475</v>
      </c>
    </row>
    <row r="408" spans="1:9" ht="24.6" customHeight="1" x14ac:dyDescent="0.25">
      <c r="A408" s="36" t="s">
        <v>1</v>
      </c>
      <c r="B408" s="22" t="s">
        <v>1</v>
      </c>
      <c r="C408" s="22" t="s">
        <v>1</v>
      </c>
      <c r="D408" s="22" t="s">
        <v>190</v>
      </c>
      <c r="E408" s="23" t="s">
        <v>13</v>
      </c>
      <c r="F408" s="1" t="s">
        <v>191</v>
      </c>
      <c r="G408" s="2">
        <v>40000</v>
      </c>
      <c r="H408" s="2">
        <v>29323.200000000001</v>
      </c>
      <c r="I408" s="18">
        <f t="shared" si="7"/>
        <v>0.73308000000000006</v>
      </c>
    </row>
    <row r="409" spans="1:9" ht="27" customHeight="1" x14ac:dyDescent="0.25">
      <c r="A409" s="36" t="s">
        <v>1</v>
      </c>
      <c r="B409" s="22" t="s">
        <v>1</v>
      </c>
      <c r="C409" s="22" t="s">
        <v>1</v>
      </c>
      <c r="D409" s="22" t="s">
        <v>144</v>
      </c>
      <c r="E409" s="23" t="s">
        <v>13</v>
      </c>
      <c r="F409" s="1" t="s">
        <v>145</v>
      </c>
      <c r="G409" s="2">
        <v>3800</v>
      </c>
      <c r="H409" s="2">
        <v>900</v>
      </c>
      <c r="I409" s="18">
        <f t="shared" si="7"/>
        <v>0.23684210526315788</v>
      </c>
    </row>
    <row r="410" spans="1:9" ht="26.45" customHeight="1" x14ac:dyDescent="0.25">
      <c r="A410" s="34"/>
      <c r="B410" s="19" t="s">
        <v>248</v>
      </c>
      <c r="C410" s="19"/>
      <c r="D410" s="19"/>
      <c r="E410" s="35"/>
      <c r="F410" s="10" t="s">
        <v>249</v>
      </c>
      <c r="G410" s="11">
        <f>G411</f>
        <v>64641</v>
      </c>
      <c r="H410" s="11">
        <f>H411</f>
        <v>64641</v>
      </c>
      <c r="I410" s="18">
        <f t="shared" si="7"/>
        <v>1</v>
      </c>
    </row>
    <row r="411" spans="1:9" ht="27" customHeight="1" x14ac:dyDescent="0.25">
      <c r="A411" s="36" t="s">
        <v>1</v>
      </c>
      <c r="B411" s="22" t="s">
        <v>1</v>
      </c>
      <c r="C411" s="22" t="s">
        <v>1</v>
      </c>
      <c r="D411" s="22" t="s">
        <v>24</v>
      </c>
      <c r="E411" s="23" t="s">
        <v>13</v>
      </c>
      <c r="F411" s="1" t="s">
        <v>149</v>
      </c>
      <c r="G411" s="2">
        <v>64641</v>
      </c>
      <c r="H411" s="2">
        <v>64641</v>
      </c>
      <c r="I411" s="18">
        <f t="shared" si="7"/>
        <v>1</v>
      </c>
    </row>
    <row r="412" spans="1:9" ht="27" customHeight="1" x14ac:dyDescent="0.25">
      <c r="A412" s="34"/>
      <c r="B412" s="19" t="s">
        <v>250</v>
      </c>
      <c r="C412" s="19"/>
      <c r="D412" s="19"/>
      <c r="E412" s="35"/>
      <c r="F412" s="10" t="s">
        <v>15</v>
      </c>
      <c r="G412" s="11">
        <f>G413+G414</f>
        <v>26000</v>
      </c>
      <c r="H412" s="11">
        <f>H413+H414</f>
        <v>23539.8</v>
      </c>
      <c r="I412" s="18">
        <f t="shared" si="7"/>
        <v>0.90537692307692308</v>
      </c>
    </row>
    <row r="413" spans="1:9" ht="21.6" customHeight="1" x14ac:dyDescent="0.25">
      <c r="A413" s="36" t="s">
        <v>1</v>
      </c>
      <c r="B413" s="22" t="s">
        <v>1</v>
      </c>
      <c r="C413" s="22" t="s">
        <v>1</v>
      </c>
      <c r="D413" s="22" t="s">
        <v>146</v>
      </c>
      <c r="E413" s="23" t="s">
        <v>13</v>
      </c>
      <c r="F413" s="1" t="s">
        <v>147</v>
      </c>
      <c r="G413" s="2">
        <v>6000</v>
      </c>
      <c r="H413" s="2">
        <v>3539.8</v>
      </c>
      <c r="I413" s="18">
        <f t="shared" si="7"/>
        <v>0.58996666666666675</v>
      </c>
    </row>
    <row r="414" spans="1:9" ht="40.5" customHeight="1" x14ac:dyDescent="0.25">
      <c r="A414" s="36" t="s">
        <v>1</v>
      </c>
      <c r="B414" s="22" t="s">
        <v>1</v>
      </c>
      <c r="C414" s="22" t="s">
        <v>1</v>
      </c>
      <c r="D414" s="22" t="s">
        <v>30</v>
      </c>
      <c r="E414" s="23" t="s">
        <v>13</v>
      </c>
      <c r="F414" s="1" t="s">
        <v>154</v>
      </c>
      <c r="G414" s="2">
        <v>20000</v>
      </c>
      <c r="H414" s="2">
        <v>20000</v>
      </c>
      <c r="I414" s="18">
        <f t="shared" si="7"/>
        <v>1</v>
      </c>
    </row>
    <row r="415" spans="1:9" ht="27" customHeight="1" x14ac:dyDescent="0.25">
      <c r="A415" s="38" t="s">
        <v>73</v>
      </c>
      <c r="B415" s="39"/>
      <c r="C415" s="39"/>
      <c r="D415" s="39"/>
      <c r="E415" s="40"/>
      <c r="F415" s="8" t="s">
        <v>74</v>
      </c>
      <c r="G415" s="9">
        <f>G416+G418+G423+G427+G429+G431+G434+G436+G453+G455+G457+G462</f>
        <v>7735409.0200000005</v>
      </c>
      <c r="H415" s="9">
        <f>H416+H418+H423+H427+H429+H431+H434+H436+H453+H455+H457+H462</f>
        <v>7294643.2000000002</v>
      </c>
      <c r="I415" s="18">
        <f t="shared" si="7"/>
        <v>0.94301971377849647</v>
      </c>
    </row>
    <row r="416" spans="1:9" ht="27" customHeight="1" x14ac:dyDescent="0.25">
      <c r="A416" s="34"/>
      <c r="B416" s="19" t="s">
        <v>75</v>
      </c>
      <c r="C416" s="19"/>
      <c r="D416" s="19"/>
      <c r="E416" s="35"/>
      <c r="F416" s="10" t="s">
        <v>76</v>
      </c>
      <c r="G416" s="11">
        <f>G417</f>
        <v>560000</v>
      </c>
      <c r="H416" s="11">
        <f>H417</f>
        <v>551674.28</v>
      </c>
      <c r="I416" s="18">
        <f t="shared" si="7"/>
        <v>0.98513264285714286</v>
      </c>
    </row>
    <row r="417" spans="1:9" ht="27" customHeight="1" x14ac:dyDescent="0.25">
      <c r="A417" s="36" t="s">
        <v>1</v>
      </c>
      <c r="B417" s="22" t="s">
        <v>1</v>
      </c>
      <c r="C417" s="22" t="s">
        <v>1</v>
      </c>
      <c r="D417" s="22" t="s">
        <v>227</v>
      </c>
      <c r="E417" s="23" t="s">
        <v>13</v>
      </c>
      <c r="F417" s="1" t="s">
        <v>228</v>
      </c>
      <c r="G417" s="2">
        <v>560000</v>
      </c>
      <c r="H417" s="2">
        <v>551674.28</v>
      </c>
      <c r="I417" s="18">
        <f t="shared" si="7"/>
        <v>0.98513264285714286</v>
      </c>
    </row>
    <row r="418" spans="1:9" ht="27" customHeight="1" x14ac:dyDescent="0.25">
      <c r="A418" s="34"/>
      <c r="B418" s="19" t="s">
        <v>347</v>
      </c>
      <c r="C418" s="19"/>
      <c r="D418" s="19"/>
      <c r="E418" s="35"/>
      <c r="F418" s="10" t="s">
        <v>348</v>
      </c>
      <c r="G418" s="11">
        <f>G420+G421+G419+G422</f>
        <v>1084107.49</v>
      </c>
      <c r="H418" s="11">
        <f>H420+H421+H419+H422</f>
        <v>988072.01</v>
      </c>
      <c r="I418" s="18">
        <f t="shared" si="7"/>
        <v>0.91141516788155386</v>
      </c>
    </row>
    <row r="419" spans="1:9" ht="27" customHeight="1" x14ac:dyDescent="0.25">
      <c r="A419" s="42"/>
      <c r="B419" s="32"/>
      <c r="C419" s="32"/>
      <c r="D419" s="32" t="s">
        <v>155</v>
      </c>
      <c r="E419" s="41" t="s">
        <v>13</v>
      </c>
      <c r="F419" s="4" t="s">
        <v>156</v>
      </c>
      <c r="G419" s="3">
        <v>289957.32</v>
      </c>
      <c r="H419" s="3">
        <v>289957.32</v>
      </c>
      <c r="I419" s="18">
        <f t="shared" si="7"/>
        <v>1</v>
      </c>
    </row>
    <row r="420" spans="1:9" ht="27" customHeight="1" x14ac:dyDescent="0.25">
      <c r="A420" s="36" t="s">
        <v>1</v>
      </c>
      <c r="B420" s="22" t="s">
        <v>1</v>
      </c>
      <c r="C420" s="22" t="s">
        <v>1</v>
      </c>
      <c r="D420" s="22" t="s">
        <v>159</v>
      </c>
      <c r="E420" s="23" t="s">
        <v>13</v>
      </c>
      <c r="F420" s="1" t="s">
        <v>160</v>
      </c>
      <c r="G420" s="3">
        <v>72700</v>
      </c>
      <c r="H420" s="3">
        <v>0</v>
      </c>
      <c r="I420" s="18">
        <f t="shared" si="7"/>
        <v>0</v>
      </c>
    </row>
    <row r="421" spans="1:9" ht="27" customHeight="1" x14ac:dyDescent="0.25">
      <c r="A421" s="36"/>
      <c r="B421" s="22"/>
      <c r="C421" s="22"/>
      <c r="D421" s="22" t="s">
        <v>146</v>
      </c>
      <c r="E421" s="23" t="s">
        <v>13</v>
      </c>
      <c r="F421" s="1" t="s">
        <v>147</v>
      </c>
      <c r="G421" s="3">
        <v>31922.68</v>
      </c>
      <c r="H421" s="3">
        <v>10042.68</v>
      </c>
      <c r="I421" s="18">
        <f t="shared" si="7"/>
        <v>0.31459388748062506</v>
      </c>
    </row>
    <row r="422" spans="1:9" ht="27" customHeight="1" x14ac:dyDescent="0.25">
      <c r="A422" s="36"/>
      <c r="B422" s="22"/>
      <c r="C422" s="22"/>
      <c r="D422" s="22" t="s">
        <v>133</v>
      </c>
      <c r="E422" s="23" t="s">
        <v>13</v>
      </c>
      <c r="F422" s="1" t="s">
        <v>134</v>
      </c>
      <c r="G422" s="3">
        <v>689527.49</v>
      </c>
      <c r="H422" s="3">
        <v>688072.01</v>
      </c>
      <c r="I422" s="18">
        <f t="shared" ref="I422:I471" si="8">IF($G422=0,0,$H422/$G422)</f>
        <v>0.9978891632007304</v>
      </c>
    </row>
    <row r="423" spans="1:9" ht="27" customHeight="1" x14ac:dyDescent="0.25">
      <c r="A423" s="34"/>
      <c r="B423" s="19" t="s">
        <v>251</v>
      </c>
      <c r="C423" s="19"/>
      <c r="D423" s="19"/>
      <c r="E423" s="35"/>
      <c r="F423" s="10" t="s">
        <v>252</v>
      </c>
      <c r="G423" s="11">
        <f>G424+G425+G426</f>
        <v>6816.25</v>
      </c>
      <c r="H423" s="11">
        <f>H424+H425+H426</f>
        <v>4621.5599999999995</v>
      </c>
      <c r="I423" s="18">
        <f t="shared" si="8"/>
        <v>0.67802090592334485</v>
      </c>
    </row>
    <row r="424" spans="1:9" ht="27" customHeight="1" x14ac:dyDescent="0.25">
      <c r="A424" s="36" t="s">
        <v>1</v>
      </c>
      <c r="B424" s="22" t="s">
        <v>1</v>
      </c>
      <c r="C424" s="22" t="s">
        <v>1</v>
      </c>
      <c r="D424" s="22" t="s">
        <v>146</v>
      </c>
      <c r="E424" s="23" t="s">
        <v>13</v>
      </c>
      <c r="F424" s="1" t="s">
        <v>147</v>
      </c>
      <c r="G424" s="2">
        <v>3491.25</v>
      </c>
      <c r="H424" s="2">
        <v>3180</v>
      </c>
      <c r="I424" s="18">
        <f t="shared" si="8"/>
        <v>0.91084854994629427</v>
      </c>
    </row>
    <row r="425" spans="1:9" ht="27" customHeight="1" x14ac:dyDescent="0.25">
      <c r="A425" s="36"/>
      <c r="B425" s="22"/>
      <c r="C425" s="22"/>
      <c r="D425" s="22" t="s">
        <v>190</v>
      </c>
      <c r="E425" s="23" t="s">
        <v>13</v>
      </c>
      <c r="F425" s="1" t="s">
        <v>191</v>
      </c>
      <c r="G425" s="2">
        <v>2375</v>
      </c>
      <c r="H425" s="2">
        <v>1441.56</v>
      </c>
      <c r="I425" s="18">
        <f t="shared" si="8"/>
        <v>0.60697263157894732</v>
      </c>
    </row>
    <row r="426" spans="1:9" ht="27" customHeight="1" x14ac:dyDescent="0.25">
      <c r="A426" s="36" t="s">
        <v>1</v>
      </c>
      <c r="B426" s="22" t="s">
        <v>1</v>
      </c>
      <c r="C426" s="22" t="s">
        <v>1</v>
      </c>
      <c r="D426" s="22" t="s">
        <v>196</v>
      </c>
      <c r="E426" s="23" t="s">
        <v>13</v>
      </c>
      <c r="F426" s="1" t="s">
        <v>197</v>
      </c>
      <c r="G426" s="2">
        <v>950</v>
      </c>
      <c r="H426" s="2">
        <v>0</v>
      </c>
      <c r="I426" s="18">
        <f t="shared" si="8"/>
        <v>0</v>
      </c>
    </row>
    <row r="427" spans="1:9" ht="35.450000000000003" customHeight="1" x14ac:dyDescent="0.25">
      <c r="A427" s="34"/>
      <c r="B427" s="19" t="s">
        <v>77</v>
      </c>
      <c r="C427" s="19"/>
      <c r="D427" s="19"/>
      <c r="E427" s="35"/>
      <c r="F427" s="10" t="s">
        <v>78</v>
      </c>
      <c r="G427" s="11">
        <f>G428</f>
        <v>36000</v>
      </c>
      <c r="H427" s="11">
        <f>H428</f>
        <v>35855.33</v>
      </c>
      <c r="I427" s="18">
        <f t="shared" si="8"/>
        <v>0.99598138888888899</v>
      </c>
    </row>
    <row r="428" spans="1:9" ht="27" customHeight="1" x14ac:dyDescent="0.25">
      <c r="A428" s="36" t="s">
        <v>1</v>
      </c>
      <c r="B428" s="22" t="s">
        <v>1</v>
      </c>
      <c r="C428" s="22" t="s">
        <v>1</v>
      </c>
      <c r="D428" s="22" t="s">
        <v>253</v>
      </c>
      <c r="E428" s="23" t="s">
        <v>13</v>
      </c>
      <c r="F428" s="1" t="s">
        <v>254</v>
      </c>
      <c r="G428" s="2">
        <v>36000</v>
      </c>
      <c r="H428" s="2">
        <v>35855.33</v>
      </c>
      <c r="I428" s="18">
        <f t="shared" si="8"/>
        <v>0.99598138888888899</v>
      </c>
    </row>
    <row r="429" spans="1:9" ht="27" customHeight="1" x14ac:dyDescent="0.25">
      <c r="A429" s="34"/>
      <c r="B429" s="19" t="s">
        <v>79</v>
      </c>
      <c r="C429" s="19"/>
      <c r="D429" s="19"/>
      <c r="E429" s="35"/>
      <c r="F429" s="10" t="s">
        <v>80</v>
      </c>
      <c r="G429" s="11">
        <f>G430</f>
        <v>901869.74</v>
      </c>
      <c r="H429" s="11">
        <f>H430</f>
        <v>857454.18</v>
      </c>
      <c r="I429" s="18">
        <f t="shared" si="8"/>
        <v>0.95075169059336673</v>
      </c>
    </row>
    <row r="430" spans="1:9" ht="27" customHeight="1" x14ac:dyDescent="0.25">
      <c r="A430" s="36" t="s">
        <v>1</v>
      </c>
      <c r="B430" s="22" t="s">
        <v>1</v>
      </c>
      <c r="C430" s="22" t="s">
        <v>1</v>
      </c>
      <c r="D430" s="22" t="s">
        <v>255</v>
      </c>
      <c r="E430" s="23" t="s">
        <v>13</v>
      </c>
      <c r="F430" s="1" t="s">
        <v>256</v>
      </c>
      <c r="G430" s="2">
        <v>901869.74</v>
      </c>
      <c r="H430" s="2">
        <v>857454.18</v>
      </c>
      <c r="I430" s="18">
        <f t="shared" si="8"/>
        <v>0.95075169059336673</v>
      </c>
    </row>
    <row r="431" spans="1:9" ht="27" customHeight="1" x14ac:dyDescent="0.25">
      <c r="A431" s="34"/>
      <c r="B431" s="19" t="s">
        <v>81</v>
      </c>
      <c r="C431" s="19"/>
      <c r="D431" s="19"/>
      <c r="E431" s="35"/>
      <c r="F431" s="10" t="s">
        <v>82</v>
      </c>
      <c r="G431" s="11">
        <f>G432+G433</f>
        <v>42049.35</v>
      </c>
      <c r="H431" s="11">
        <f>H432+H433</f>
        <v>41537.629999999997</v>
      </c>
      <c r="I431" s="18">
        <f t="shared" si="8"/>
        <v>0.98783048965085074</v>
      </c>
    </row>
    <row r="432" spans="1:9" ht="27" customHeight="1" x14ac:dyDescent="0.25">
      <c r="A432" s="36" t="s">
        <v>1</v>
      </c>
      <c r="B432" s="22" t="s">
        <v>1</v>
      </c>
      <c r="C432" s="22" t="s">
        <v>1</v>
      </c>
      <c r="D432" s="22" t="s">
        <v>255</v>
      </c>
      <c r="E432" s="23" t="s">
        <v>13</v>
      </c>
      <c r="F432" s="1" t="s">
        <v>256</v>
      </c>
      <c r="G432" s="2">
        <v>42048.36</v>
      </c>
      <c r="H432" s="2">
        <v>41537.629999999997</v>
      </c>
      <c r="I432" s="18">
        <f t="shared" si="8"/>
        <v>0.98785374744698717</v>
      </c>
    </row>
    <row r="433" spans="1:9" ht="27" customHeight="1" x14ac:dyDescent="0.25">
      <c r="A433" s="36" t="s">
        <v>1</v>
      </c>
      <c r="B433" s="22" t="s">
        <v>1</v>
      </c>
      <c r="C433" s="22" t="s">
        <v>1</v>
      </c>
      <c r="D433" s="22" t="s">
        <v>146</v>
      </c>
      <c r="E433" s="23" t="s">
        <v>13</v>
      </c>
      <c r="F433" s="1" t="s">
        <v>147</v>
      </c>
      <c r="G433" s="2">
        <v>0.99</v>
      </c>
      <c r="H433" s="2">
        <v>0</v>
      </c>
      <c r="I433" s="18">
        <f t="shared" si="8"/>
        <v>0</v>
      </c>
    </row>
    <row r="434" spans="1:9" ht="27" customHeight="1" x14ac:dyDescent="0.25">
      <c r="A434" s="34"/>
      <c r="B434" s="19" t="s">
        <v>83</v>
      </c>
      <c r="C434" s="19"/>
      <c r="D434" s="19"/>
      <c r="E434" s="35"/>
      <c r="F434" s="10" t="s">
        <v>84</v>
      </c>
      <c r="G434" s="11">
        <f>G435</f>
        <v>445000</v>
      </c>
      <c r="H434" s="11">
        <f>H435</f>
        <v>430589.25</v>
      </c>
      <c r="I434" s="18">
        <f t="shared" si="8"/>
        <v>0.96761629213483147</v>
      </c>
    </row>
    <row r="435" spans="1:9" ht="27" customHeight="1" x14ac:dyDescent="0.25">
      <c r="A435" s="36" t="s">
        <v>1</v>
      </c>
      <c r="B435" s="22" t="s">
        <v>1</v>
      </c>
      <c r="C435" s="22" t="s">
        <v>1</v>
      </c>
      <c r="D435" s="22" t="s">
        <v>255</v>
      </c>
      <c r="E435" s="23" t="s">
        <v>13</v>
      </c>
      <c r="F435" s="1" t="s">
        <v>256</v>
      </c>
      <c r="G435" s="2">
        <v>445000</v>
      </c>
      <c r="H435" s="2">
        <v>430589.25</v>
      </c>
      <c r="I435" s="18">
        <f t="shared" si="8"/>
        <v>0.96761629213483147</v>
      </c>
    </row>
    <row r="436" spans="1:9" ht="27" customHeight="1" x14ac:dyDescent="0.25">
      <c r="A436" s="34"/>
      <c r="B436" s="19" t="s">
        <v>85</v>
      </c>
      <c r="C436" s="19"/>
      <c r="D436" s="19"/>
      <c r="E436" s="35"/>
      <c r="F436" s="10" t="s">
        <v>86</v>
      </c>
      <c r="G436" s="11">
        <f>G437+G438+G439+G440+G441+G442+G443+G444+G445+G446+G447+G448+G449+G450+G451+G452</f>
        <v>1906092.9000000001</v>
      </c>
      <c r="H436" s="11">
        <f>H437+H438+H439+H440+H441+H442+H443+H444+H445+H446+H447+H448+H449+H450+H451+H452</f>
        <v>1887954.49</v>
      </c>
      <c r="I436" s="18">
        <f t="shared" si="8"/>
        <v>0.99048398428009454</v>
      </c>
    </row>
    <row r="437" spans="1:9" ht="23.45" customHeight="1" x14ac:dyDescent="0.25">
      <c r="A437" s="36" t="s">
        <v>1</v>
      </c>
      <c r="B437" s="22" t="s">
        <v>1</v>
      </c>
      <c r="C437" s="22" t="s">
        <v>1</v>
      </c>
      <c r="D437" s="22" t="s">
        <v>178</v>
      </c>
      <c r="E437" s="23" t="s">
        <v>13</v>
      </c>
      <c r="F437" s="1" t="s">
        <v>179</v>
      </c>
      <c r="G437" s="2">
        <v>9500</v>
      </c>
      <c r="H437" s="2">
        <v>8610.89</v>
      </c>
      <c r="I437" s="18">
        <f t="shared" si="8"/>
        <v>0.90640947368421043</v>
      </c>
    </row>
    <row r="438" spans="1:9" ht="27" customHeight="1" x14ac:dyDescent="0.25">
      <c r="A438" s="36" t="s">
        <v>1</v>
      </c>
      <c r="B438" s="22" t="s">
        <v>1</v>
      </c>
      <c r="C438" s="22" t="s">
        <v>1</v>
      </c>
      <c r="D438" s="22" t="s">
        <v>172</v>
      </c>
      <c r="E438" s="23" t="s">
        <v>13</v>
      </c>
      <c r="F438" s="1" t="s">
        <v>173</v>
      </c>
      <c r="G438" s="2">
        <v>1137049.81</v>
      </c>
      <c r="H438" s="2">
        <v>1136724.7</v>
      </c>
      <c r="I438" s="18">
        <f t="shared" si="8"/>
        <v>0.99971407585037975</v>
      </c>
    </row>
    <row r="439" spans="1:9" ht="23.45" customHeight="1" x14ac:dyDescent="0.25">
      <c r="A439" s="36" t="s">
        <v>1</v>
      </c>
      <c r="B439" s="22" t="s">
        <v>1</v>
      </c>
      <c r="C439" s="22" t="s">
        <v>1</v>
      </c>
      <c r="D439" s="22" t="s">
        <v>180</v>
      </c>
      <c r="E439" s="23" t="s">
        <v>13</v>
      </c>
      <c r="F439" s="1" t="s">
        <v>181</v>
      </c>
      <c r="G439" s="2">
        <v>61244.85</v>
      </c>
      <c r="H439" s="2">
        <v>61244.85</v>
      </c>
      <c r="I439" s="18">
        <f t="shared" si="8"/>
        <v>1</v>
      </c>
    </row>
    <row r="440" spans="1:9" ht="27" customHeight="1" x14ac:dyDescent="0.25">
      <c r="A440" s="36" t="s">
        <v>1</v>
      </c>
      <c r="B440" s="22" t="s">
        <v>1</v>
      </c>
      <c r="C440" s="22" t="s">
        <v>1</v>
      </c>
      <c r="D440" s="22" t="s">
        <v>139</v>
      </c>
      <c r="E440" s="23" t="s">
        <v>13</v>
      </c>
      <c r="F440" s="1" t="s">
        <v>140</v>
      </c>
      <c r="G440" s="2">
        <v>210232.41</v>
      </c>
      <c r="H440" s="2">
        <v>210232.41</v>
      </c>
      <c r="I440" s="18">
        <f t="shared" si="8"/>
        <v>1</v>
      </c>
    </row>
    <row r="441" spans="1:9" ht="27" customHeight="1" x14ac:dyDescent="0.25">
      <c r="A441" s="36" t="s">
        <v>1</v>
      </c>
      <c r="B441" s="22" t="s">
        <v>1</v>
      </c>
      <c r="C441" s="22" t="s">
        <v>1</v>
      </c>
      <c r="D441" s="22" t="s">
        <v>141</v>
      </c>
      <c r="E441" s="23" t="s">
        <v>13</v>
      </c>
      <c r="F441" s="1" t="s">
        <v>297</v>
      </c>
      <c r="G441" s="2">
        <v>14438.17</v>
      </c>
      <c r="H441" s="2">
        <v>14411.91</v>
      </c>
      <c r="I441" s="18">
        <f t="shared" si="8"/>
        <v>0.99818120994558168</v>
      </c>
    </row>
    <row r="442" spans="1:9" ht="27" customHeight="1" x14ac:dyDescent="0.25">
      <c r="A442" s="36" t="s">
        <v>1</v>
      </c>
      <c r="B442" s="22" t="s">
        <v>1</v>
      </c>
      <c r="C442" s="22" t="s">
        <v>1</v>
      </c>
      <c r="D442" s="22" t="s">
        <v>142</v>
      </c>
      <c r="E442" s="23" t="s">
        <v>13</v>
      </c>
      <c r="F442" s="1" t="s">
        <v>143</v>
      </c>
      <c r="G442" s="2">
        <v>54000</v>
      </c>
      <c r="H442" s="2">
        <v>53000</v>
      </c>
      <c r="I442" s="18">
        <f t="shared" si="8"/>
        <v>0.98148148148148151</v>
      </c>
    </row>
    <row r="443" spans="1:9" ht="27" customHeight="1" x14ac:dyDescent="0.25">
      <c r="A443" s="36" t="s">
        <v>1</v>
      </c>
      <c r="B443" s="22" t="s">
        <v>1</v>
      </c>
      <c r="C443" s="22" t="s">
        <v>1</v>
      </c>
      <c r="D443" s="22" t="s">
        <v>155</v>
      </c>
      <c r="E443" s="23" t="s">
        <v>13</v>
      </c>
      <c r="F443" s="1" t="s">
        <v>156</v>
      </c>
      <c r="G443" s="2">
        <v>78325</v>
      </c>
      <c r="H443" s="2">
        <v>78150.649999999994</v>
      </c>
      <c r="I443" s="18">
        <f t="shared" si="8"/>
        <v>0.99777401851260761</v>
      </c>
    </row>
    <row r="444" spans="1:9" ht="27" customHeight="1" x14ac:dyDescent="0.25">
      <c r="A444" s="36" t="s">
        <v>1</v>
      </c>
      <c r="B444" s="22" t="s">
        <v>1</v>
      </c>
      <c r="C444" s="22" t="s">
        <v>1</v>
      </c>
      <c r="D444" s="22" t="s">
        <v>159</v>
      </c>
      <c r="E444" s="23" t="s">
        <v>13</v>
      </c>
      <c r="F444" s="1" t="s">
        <v>160</v>
      </c>
      <c r="G444" s="2">
        <v>13000</v>
      </c>
      <c r="H444" s="2">
        <v>7141.09</v>
      </c>
      <c r="I444" s="18">
        <f t="shared" si="8"/>
        <v>0.54931461538461535</v>
      </c>
    </row>
    <row r="445" spans="1:9" ht="27" customHeight="1" x14ac:dyDescent="0.25">
      <c r="A445" s="36" t="s">
        <v>1</v>
      </c>
      <c r="B445" s="22" t="s">
        <v>1</v>
      </c>
      <c r="C445" s="22" t="s">
        <v>1</v>
      </c>
      <c r="D445" s="22" t="s">
        <v>186</v>
      </c>
      <c r="E445" s="23" t="s">
        <v>13</v>
      </c>
      <c r="F445" s="1" t="s">
        <v>187</v>
      </c>
      <c r="G445" s="2">
        <v>2410</v>
      </c>
      <c r="H445" s="2">
        <v>2410</v>
      </c>
      <c r="I445" s="18">
        <f t="shared" si="8"/>
        <v>1</v>
      </c>
    </row>
    <row r="446" spans="1:9" ht="27" customHeight="1" x14ac:dyDescent="0.25">
      <c r="A446" s="36" t="s">
        <v>1</v>
      </c>
      <c r="B446" s="22" t="s">
        <v>1</v>
      </c>
      <c r="C446" s="22" t="s">
        <v>1</v>
      </c>
      <c r="D446" s="22" t="s">
        <v>146</v>
      </c>
      <c r="E446" s="23" t="s">
        <v>13</v>
      </c>
      <c r="F446" s="1" t="s">
        <v>147</v>
      </c>
      <c r="G446" s="2">
        <v>257556.47</v>
      </c>
      <c r="H446" s="2">
        <v>249737.60000000001</v>
      </c>
      <c r="I446" s="18">
        <f t="shared" si="8"/>
        <v>0.96964211382459153</v>
      </c>
    </row>
    <row r="447" spans="1:9" ht="27" customHeight="1" x14ac:dyDescent="0.25">
      <c r="A447" s="36" t="s">
        <v>1</v>
      </c>
      <c r="B447" s="22" t="s">
        <v>1</v>
      </c>
      <c r="C447" s="22" t="s">
        <v>1</v>
      </c>
      <c r="D447" s="22" t="s">
        <v>188</v>
      </c>
      <c r="E447" s="23" t="s">
        <v>13</v>
      </c>
      <c r="F447" s="1" t="s">
        <v>189</v>
      </c>
      <c r="G447" s="2">
        <v>3424.6</v>
      </c>
      <c r="H447" s="2">
        <v>3320.59</v>
      </c>
      <c r="I447" s="18">
        <f t="shared" si="8"/>
        <v>0.96962856975997203</v>
      </c>
    </row>
    <row r="448" spans="1:9" ht="27" customHeight="1" x14ac:dyDescent="0.25">
      <c r="A448" s="36" t="s">
        <v>1</v>
      </c>
      <c r="B448" s="22" t="s">
        <v>1</v>
      </c>
      <c r="C448" s="22" t="s">
        <v>1</v>
      </c>
      <c r="D448" s="22" t="s">
        <v>190</v>
      </c>
      <c r="E448" s="23" t="s">
        <v>13</v>
      </c>
      <c r="F448" s="1" t="s">
        <v>191</v>
      </c>
      <c r="G448" s="2">
        <v>27117.599999999999</v>
      </c>
      <c r="H448" s="2">
        <v>27088.55</v>
      </c>
      <c r="I448" s="18">
        <f t="shared" si="8"/>
        <v>0.99892874000649023</v>
      </c>
    </row>
    <row r="449" spans="1:9" ht="27" customHeight="1" x14ac:dyDescent="0.25">
      <c r="A449" s="36"/>
      <c r="B449" s="22"/>
      <c r="C449" s="22"/>
      <c r="D449" s="22">
        <v>441</v>
      </c>
      <c r="E449" s="37">
        <v>0</v>
      </c>
      <c r="F449" s="1" t="s">
        <v>193</v>
      </c>
      <c r="G449" s="2">
        <v>200</v>
      </c>
      <c r="H449" s="2">
        <v>156.51</v>
      </c>
      <c r="I449" s="18">
        <f t="shared" si="8"/>
        <v>0.78254999999999997</v>
      </c>
    </row>
    <row r="450" spans="1:9" ht="27" customHeight="1" x14ac:dyDescent="0.25">
      <c r="A450" s="36" t="s">
        <v>1</v>
      </c>
      <c r="B450" s="22" t="s">
        <v>1</v>
      </c>
      <c r="C450" s="22" t="s">
        <v>1</v>
      </c>
      <c r="D450" s="22" t="s">
        <v>144</v>
      </c>
      <c r="E450" s="23" t="s">
        <v>13</v>
      </c>
      <c r="F450" s="1" t="s">
        <v>145</v>
      </c>
      <c r="G450" s="2">
        <v>6235.25</v>
      </c>
      <c r="H450" s="2">
        <v>4648</v>
      </c>
      <c r="I450" s="18">
        <f t="shared" si="8"/>
        <v>0.74543923659837219</v>
      </c>
    </row>
    <row r="451" spans="1:9" ht="27.6" customHeight="1" x14ac:dyDescent="0.25">
      <c r="A451" s="36" t="s">
        <v>1</v>
      </c>
      <c r="B451" s="22" t="s">
        <v>1</v>
      </c>
      <c r="C451" s="22" t="s">
        <v>1</v>
      </c>
      <c r="D451" s="22" t="s">
        <v>194</v>
      </c>
      <c r="E451" s="23" t="s">
        <v>13</v>
      </c>
      <c r="F451" s="1" t="s">
        <v>195</v>
      </c>
      <c r="G451" s="2">
        <v>23558.74</v>
      </c>
      <c r="H451" s="2">
        <v>23558.74</v>
      </c>
      <c r="I451" s="18">
        <f t="shared" si="8"/>
        <v>1</v>
      </c>
    </row>
    <row r="452" spans="1:9" ht="27" customHeight="1" x14ac:dyDescent="0.25">
      <c r="A452" s="36" t="s">
        <v>1</v>
      </c>
      <c r="B452" s="22" t="s">
        <v>1</v>
      </c>
      <c r="C452" s="22" t="s">
        <v>1</v>
      </c>
      <c r="D452" s="22" t="s">
        <v>196</v>
      </c>
      <c r="E452" s="23" t="s">
        <v>13</v>
      </c>
      <c r="F452" s="1" t="s">
        <v>197</v>
      </c>
      <c r="G452" s="2">
        <v>7800</v>
      </c>
      <c r="H452" s="2">
        <v>7518</v>
      </c>
      <c r="I452" s="18">
        <f t="shared" si="8"/>
        <v>0.9638461538461538</v>
      </c>
    </row>
    <row r="453" spans="1:9" ht="27" customHeight="1" x14ac:dyDescent="0.25">
      <c r="A453" s="34"/>
      <c r="B453" s="19" t="s">
        <v>87</v>
      </c>
      <c r="C453" s="19"/>
      <c r="D453" s="19"/>
      <c r="E453" s="35"/>
      <c r="F453" s="10" t="s">
        <v>88</v>
      </c>
      <c r="G453" s="11">
        <f>G454</f>
        <v>450114.29</v>
      </c>
      <c r="H453" s="11">
        <f>H454</f>
        <v>439036.8</v>
      </c>
      <c r="I453" s="18">
        <f t="shared" si="8"/>
        <v>0.9753896060487216</v>
      </c>
    </row>
    <row r="454" spans="1:9" ht="24" customHeight="1" x14ac:dyDescent="0.25">
      <c r="A454" s="36" t="s">
        <v>1</v>
      </c>
      <c r="B454" s="22" t="s">
        <v>1</v>
      </c>
      <c r="C454" s="22" t="s">
        <v>1</v>
      </c>
      <c r="D454" s="22" t="s">
        <v>146</v>
      </c>
      <c r="E454" s="23" t="s">
        <v>13</v>
      </c>
      <c r="F454" s="1" t="s">
        <v>147</v>
      </c>
      <c r="G454" s="2">
        <v>450114.29</v>
      </c>
      <c r="H454" s="2">
        <v>439036.8</v>
      </c>
      <c r="I454" s="18">
        <f t="shared" si="8"/>
        <v>0.9753896060487216</v>
      </c>
    </row>
    <row r="455" spans="1:9" ht="27" customHeight="1" x14ac:dyDescent="0.25">
      <c r="A455" s="34"/>
      <c r="B455" s="19" t="s">
        <v>89</v>
      </c>
      <c r="C455" s="19"/>
      <c r="D455" s="19"/>
      <c r="E455" s="35"/>
      <c r="F455" s="10" t="s">
        <v>90</v>
      </c>
      <c r="G455" s="11">
        <f>G456</f>
        <v>134000</v>
      </c>
      <c r="H455" s="11">
        <f>H456</f>
        <v>114428.79</v>
      </c>
      <c r="I455" s="18">
        <f t="shared" si="8"/>
        <v>0.85394619402985072</v>
      </c>
    </row>
    <row r="456" spans="1:9" ht="25.9" customHeight="1" x14ac:dyDescent="0.25">
      <c r="A456" s="36" t="s">
        <v>1</v>
      </c>
      <c r="B456" s="22" t="s">
        <v>1</v>
      </c>
      <c r="C456" s="22" t="s">
        <v>1</v>
      </c>
      <c r="D456" s="22" t="s">
        <v>255</v>
      </c>
      <c r="E456" s="23" t="s">
        <v>13</v>
      </c>
      <c r="F456" s="1" t="s">
        <v>256</v>
      </c>
      <c r="G456" s="2">
        <v>134000</v>
      </c>
      <c r="H456" s="2">
        <v>114428.79</v>
      </c>
      <c r="I456" s="18">
        <f t="shared" si="8"/>
        <v>0.85394619402985072</v>
      </c>
    </row>
    <row r="457" spans="1:9" ht="27" customHeight="1" x14ac:dyDescent="0.25">
      <c r="A457" s="34"/>
      <c r="B457" s="19" t="s">
        <v>349</v>
      </c>
      <c r="C457" s="19"/>
      <c r="D457" s="19"/>
      <c r="E457" s="35"/>
      <c r="F457" s="10" t="s">
        <v>350</v>
      </c>
      <c r="G457" s="11">
        <f>G458+G459+G460+G461</f>
        <v>265370</v>
      </c>
      <c r="H457" s="11">
        <f>H458+H459+H460+H461</f>
        <v>265370</v>
      </c>
      <c r="I457" s="18">
        <f t="shared" si="8"/>
        <v>1</v>
      </c>
    </row>
    <row r="458" spans="1:9" ht="27" customHeight="1" x14ac:dyDescent="0.25">
      <c r="A458" s="36"/>
      <c r="B458" s="22"/>
      <c r="C458" s="22"/>
      <c r="D458" s="22" t="s">
        <v>361</v>
      </c>
      <c r="E458" s="23" t="s">
        <v>13</v>
      </c>
      <c r="F458" s="1" t="s">
        <v>362</v>
      </c>
      <c r="G458" s="3">
        <v>70279.64</v>
      </c>
      <c r="H458" s="3">
        <v>70279.64</v>
      </c>
      <c r="I458" s="18">
        <f t="shared" si="8"/>
        <v>1</v>
      </c>
    </row>
    <row r="459" spans="1:9" ht="27" customHeight="1" x14ac:dyDescent="0.25">
      <c r="A459" s="36"/>
      <c r="B459" s="22"/>
      <c r="C459" s="22"/>
      <c r="D459" s="22" t="s">
        <v>363</v>
      </c>
      <c r="E459" s="23" t="s">
        <v>13</v>
      </c>
      <c r="F459" s="1" t="s">
        <v>364</v>
      </c>
      <c r="G459" s="3">
        <v>60356.36</v>
      </c>
      <c r="H459" s="3">
        <v>60356.36</v>
      </c>
      <c r="I459" s="18">
        <f t="shared" si="8"/>
        <v>1</v>
      </c>
    </row>
    <row r="460" spans="1:9" ht="27" customHeight="1" x14ac:dyDescent="0.25">
      <c r="A460" s="36"/>
      <c r="B460" s="22"/>
      <c r="C460" s="22"/>
      <c r="D460" s="22" t="s">
        <v>368</v>
      </c>
      <c r="E460" s="23" t="s">
        <v>13</v>
      </c>
      <c r="F460" s="1" t="s">
        <v>369</v>
      </c>
      <c r="G460" s="3">
        <v>112892.59</v>
      </c>
      <c r="H460" s="3">
        <v>112892.59</v>
      </c>
      <c r="I460" s="18">
        <f t="shared" si="8"/>
        <v>1</v>
      </c>
    </row>
    <row r="461" spans="1:9" ht="27" customHeight="1" x14ac:dyDescent="0.25">
      <c r="A461" s="36"/>
      <c r="B461" s="22"/>
      <c r="C461" s="22"/>
      <c r="D461" s="22" t="s">
        <v>370</v>
      </c>
      <c r="E461" s="23" t="s">
        <v>13</v>
      </c>
      <c r="F461" s="1" t="s">
        <v>371</v>
      </c>
      <c r="G461" s="3">
        <v>21841.41</v>
      </c>
      <c r="H461" s="3">
        <v>21841.41</v>
      </c>
      <c r="I461" s="18">
        <f t="shared" si="8"/>
        <v>1</v>
      </c>
    </row>
    <row r="462" spans="1:9" ht="27" customHeight="1" x14ac:dyDescent="0.25">
      <c r="A462" s="34"/>
      <c r="B462" s="19" t="s">
        <v>91</v>
      </c>
      <c r="C462" s="19"/>
      <c r="D462" s="19"/>
      <c r="E462" s="35"/>
      <c r="F462" s="10" t="s">
        <v>15</v>
      </c>
      <c r="G462" s="11">
        <f>G463+G464+G465+G466+G467+G468+G469+G470</f>
        <v>1903988.9999999998</v>
      </c>
      <c r="H462" s="11">
        <f>H463+H464+H465+H466+H467+H468+H469+H470</f>
        <v>1678048.8800000001</v>
      </c>
      <c r="I462" s="18">
        <f t="shared" si="8"/>
        <v>0.88133328501372665</v>
      </c>
    </row>
    <row r="463" spans="1:9" ht="39.950000000000003" customHeight="1" x14ac:dyDescent="0.25">
      <c r="A463" s="36" t="s">
        <v>1</v>
      </c>
      <c r="B463" s="22" t="s">
        <v>1</v>
      </c>
      <c r="C463" s="22" t="s">
        <v>1</v>
      </c>
      <c r="D463" s="22" t="s">
        <v>42</v>
      </c>
      <c r="E463" s="23" t="s">
        <v>13</v>
      </c>
      <c r="F463" s="1" t="s">
        <v>299</v>
      </c>
      <c r="G463" s="2">
        <v>32000</v>
      </c>
      <c r="H463" s="2">
        <v>32000</v>
      </c>
      <c r="I463" s="18">
        <f t="shared" si="8"/>
        <v>1</v>
      </c>
    </row>
    <row r="464" spans="1:9" ht="28.5" customHeight="1" x14ac:dyDescent="0.25">
      <c r="A464" s="36"/>
      <c r="B464" s="22"/>
      <c r="C464" s="22"/>
      <c r="D464" s="22" t="s">
        <v>255</v>
      </c>
      <c r="E464" s="23" t="s">
        <v>13</v>
      </c>
      <c r="F464" s="1" t="s">
        <v>256</v>
      </c>
      <c r="G464" s="2">
        <v>1829600.14</v>
      </c>
      <c r="H464" s="2">
        <v>1614914.76</v>
      </c>
      <c r="I464" s="18">
        <f t="shared" si="8"/>
        <v>0.88265994557696092</v>
      </c>
    </row>
    <row r="465" spans="1:9" ht="27" customHeight="1" x14ac:dyDescent="0.25">
      <c r="A465" s="36" t="s">
        <v>1</v>
      </c>
      <c r="B465" s="22" t="s">
        <v>1</v>
      </c>
      <c r="C465" s="22" t="s">
        <v>1</v>
      </c>
      <c r="D465" s="22" t="s">
        <v>172</v>
      </c>
      <c r="E465" s="37">
        <v>0</v>
      </c>
      <c r="F465" s="1" t="s">
        <v>173</v>
      </c>
      <c r="G465" s="2">
        <v>19535.16</v>
      </c>
      <c r="H465" s="2">
        <v>19485</v>
      </c>
      <c r="I465" s="18">
        <f t="shared" si="8"/>
        <v>0.99743232202858845</v>
      </c>
    </row>
    <row r="466" spans="1:9" ht="26.45" customHeight="1" x14ac:dyDescent="0.25">
      <c r="A466" s="36" t="s">
        <v>1</v>
      </c>
      <c r="B466" s="22" t="s">
        <v>1</v>
      </c>
      <c r="C466" s="22" t="s">
        <v>1</v>
      </c>
      <c r="D466" s="22" t="s">
        <v>139</v>
      </c>
      <c r="E466" s="37">
        <v>0</v>
      </c>
      <c r="F466" s="1" t="s">
        <v>140</v>
      </c>
      <c r="G466" s="2">
        <v>3635.09</v>
      </c>
      <c r="H466" s="2">
        <v>3355.33</v>
      </c>
      <c r="I466" s="18">
        <f t="shared" si="8"/>
        <v>0.92303904442530993</v>
      </c>
    </row>
    <row r="467" spans="1:9" ht="27" customHeight="1" x14ac:dyDescent="0.25">
      <c r="A467" s="36" t="s">
        <v>1</v>
      </c>
      <c r="B467" s="22" t="s">
        <v>1</v>
      </c>
      <c r="C467" s="22" t="s">
        <v>1</v>
      </c>
      <c r="D467" s="22" t="s">
        <v>141</v>
      </c>
      <c r="E467" s="37">
        <v>0</v>
      </c>
      <c r="F467" s="1" t="s">
        <v>297</v>
      </c>
      <c r="G467" s="2">
        <v>517.14</v>
      </c>
      <c r="H467" s="2">
        <v>343</v>
      </c>
      <c r="I467" s="18">
        <f t="shared" si="8"/>
        <v>0.6632633329465909</v>
      </c>
    </row>
    <row r="468" spans="1:9" ht="27" customHeight="1" x14ac:dyDescent="0.25">
      <c r="A468" s="36" t="s">
        <v>1</v>
      </c>
      <c r="B468" s="22" t="s">
        <v>1</v>
      </c>
      <c r="C468" s="22" t="s">
        <v>1</v>
      </c>
      <c r="D468" s="22" t="s">
        <v>155</v>
      </c>
      <c r="E468" s="37">
        <v>0</v>
      </c>
      <c r="F468" s="1" t="s">
        <v>156</v>
      </c>
      <c r="G468" s="2">
        <v>5295.94</v>
      </c>
      <c r="H468" s="2">
        <v>3514.2</v>
      </c>
      <c r="I468" s="18">
        <f t="shared" si="8"/>
        <v>0.66356491954213981</v>
      </c>
    </row>
    <row r="469" spans="1:9" ht="27" customHeight="1" x14ac:dyDescent="0.25">
      <c r="A469" s="36"/>
      <c r="B469" s="22"/>
      <c r="C469" s="22"/>
      <c r="D469" s="22" t="s">
        <v>146</v>
      </c>
      <c r="E469" s="23" t="s">
        <v>13</v>
      </c>
      <c r="F469" s="1" t="s">
        <v>147</v>
      </c>
      <c r="G469" s="2">
        <v>12936.53</v>
      </c>
      <c r="H469" s="2">
        <v>3967.59</v>
      </c>
      <c r="I469" s="18">
        <f t="shared" si="8"/>
        <v>0.3066966180266269</v>
      </c>
    </row>
    <row r="470" spans="1:9" ht="24" customHeight="1" x14ac:dyDescent="0.25">
      <c r="A470" s="36" t="s">
        <v>1</v>
      </c>
      <c r="B470" s="22" t="s">
        <v>1</v>
      </c>
      <c r="C470" s="22" t="s">
        <v>1</v>
      </c>
      <c r="D470" s="22" t="s">
        <v>196</v>
      </c>
      <c r="E470" s="23" t="s">
        <v>13</v>
      </c>
      <c r="F470" s="1" t="s">
        <v>197</v>
      </c>
      <c r="G470" s="2">
        <v>469</v>
      </c>
      <c r="H470" s="2">
        <v>469</v>
      </c>
      <c r="I470" s="18">
        <f t="shared" si="8"/>
        <v>1</v>
      </c>
    </row>
    <row r="471" spans="1:9" ht="27" customHeight="1" x14ac:dyDescent="0.25">
      <c r="A471" s="38" t="s">
        <v>92</v>
      </c>
      <c r="B471" s="39"/>
      <c r="C471" s="39"/>
      <c r="D471" s="39"/>
      <c r="E471" s="40"/>
      <c r="F471" s="8" t="s">
        <v>93</v>
      </c>
      <c r="G471" s="9">
        <f>G472+G474</f>
        <v>19601002.27</v>
      </c>
      <c r="H471" s="9">
        <f>H472+H474</f>
        <v>18344403.57</v>
      </c>
      <c r="I471" s="18">
        <f t="shared" si="8"/>
        <v>0.93589109971568818</v>
      </c>
    </row>
    <row r="472" spans="1:9" ht="30.6" customHeight="1" x14ac:dyDescent="0.25">
      <c r="A472" s="34"/>
      <c r="B472" s="19" t="s">
        <v>353</v>
      </c>
      <c r="C472" s="19"/>
      <c r="D472" s="19"/>
      <c r="E472" s="35"/>
      <c r="F472" s="10" t="s">
        <v>354</v>
      </c>
      <c r="G472" s="11">
        <f>G473</f>
        <v>13706.62</v>
      </c>
      <c r="H472" s="11">
        <f>H473</f>
        <v>13704.5</v>
      </c>
      <c r="I472" s="18">
        <f t="shared" ref="I472:I524" si="9">IF($G472=0,0,$H472/$G472)</f>
        <v>0.99984533021270006</v>
      </c>
    </row>
    <row r="473" spans="1:9" ht="30.6" customHeight="1" x14ac:dyDescent="0.25">
      <c r="A473" s="42"/>
      <c r="B473" s="32"/>
      <c r="C473" s="32"/>
      <c r="D473" s="32" t="s">
        <v>155</v>
      </c>
      <c r="E473" s="41" t="s">
        <v>13</v>
      </c>
      <c r="F473" s="4" t="s">
        <v>156</v>
      </c>
      <c r="G473" s="3">
        <v>13706.62</v>
      </c>
      <c r="H473" s="3">
        <v>13704.5</v>
      </c>
      <c r="I473" s="18">
        <f t="shared" si="9"/>
        <v>0.99984533021270006</v>
      </c>
    </row>
    <row r="474" spans="1:9" ht="27" customHeight="1" x14ac:dyDescent="0.25">
      <c r="A474" s="34"/>
      <c r="B474" s="19" t="s">
        <v>94</v>
      </c>
      <c r="C474" s="19"/>
      <c r="D474" s="19"/>
      <c r="E474" s="35"/>
      <c r="F474" s="10" t="s">
        <v>15</v>
      </c>
      <c r="G474" s="11">
        <f>G475+G478+G479+G480+G481+G482+G483+G484+G485+G487+G476+G477+G486+G488+G489+G490+G491</f>
        <v>19587295.649999999</v>
      </c>
      <c r="H474" s="11">
        <f>H475+H478+H479+H480+H481+H482+H483+H484+H485+H487+H476+H477+H486+H488+H489+H490+H491</f>
        <v>18330699.07</v>
      </c>
      <c r="I474" s="18">
        <f t="shared" si="9"/>
        <v>0.93584634640464015</v>
      </c>
    </row>
    <row r="475" spans="1:9" ht="27" customHeight="1" x14ac:dyDescent="0.25">
      <c r="A475" s="36"/>
      <c r="B475" s="22"/>
      <c r="C475" s="22"/>
      <c r="D475" s="22" t="s">
        <v>255</v>
      </c>
      <c r="E475" s="23" t="s">
        <v>13</v>
      </c>
      <c r="F475" s="1" t="s">
        <v>256</v>
      </c>
      <c r="G475" s="3">
        <v>14711331.9</v>
      </c>
      <c r="H475" s="3">
        <v>14030301.4</v>
      </c>
      <c r="I475" s="18">
        <f t="shared" si="9"/>
        <v>0.9537070807300595</v>
      </c>
    </row>
    <row r="476" spans="1:9" ht="27" customHeight="1" x14ac:dyDescent="0.25">
      <c r="A476" s="36"/>
      <c r="B476" s="22"/>
      <c r="C476" s="22"/>
      <c r="D476" s="22" t="s">
        <v>379</v>
      </c>
      <c r="E476" s="23" t="s">
        <v>13</v>
      </c>
      <c r="F476" s="1" t="s">
        <v>380</v>
      </c>
      <c r="G476" s="3">
        <v>3258120</v>
      </c>
      <c r="H476" s="3">
        <v>3258120</v>
      </c>
      <c r="I476" s="18">
        <f t="shared" si="9"/>
        <v>1</v>
      </c>
    </row>
    <row r="477" spans="1:9" ht="27" customHeight="1" x14ac:dyDescent="0.25">
      <c r="A477" s="36"/>
      <c r="B477" s="22"/>
      <c r="C477" s="22"/>
      <c r="D477" s="22" t="s">
        <v>381</v>
      </c>
      <c r="E477" s="23" t="s">
        <v>13</v>
      </c>
      <c r="F477" s="1" t="s">
        <v>382</v>
      </c>
      <c r="G477" s="3">
        <v>483964</v>
      </c>
      <c r="H477" s="3">
        <v>374696.31</v>
      </c>
      <c r="I477" s="18">
        <f t="shared" si="9"/>
        <v>0.7742235166252035</v>
      </c>
    </row>
    <row r="478" spans="1:9" ht="27" customHeight="1" x14ac:dyDescent="0.25">
      <c r="A478" s="36"/>
      <c r="B478" s="22"/>
      <c r="C478" s="22"/>
      <c r="D478" s="22" t="s">
        <v>172</v>
      </c>
      <c r="E478" s="23" t="s">
        <v>13</v>
      </c>
      <c r="F478" s="1" t="s">
        <v>173</v>
      </c>
      <c r="G478" s="2">
        <v>187765</v>
      </c>
      <c r="H478" s="2">
        <v>182989.6</v>
      </c>
      <c r="I478" s="18">
        <f t="shared" si="9"/>
        <v>0.97456714510158982</v>
      </c>
    </row>
    <row r="479" spans="1:9" ht="27" customHeight="1" x14ac:dyDescent="0.25">
      <c r="A479" s="36" t="s">
        <v>1</v>
      </c>
      <c r="B479" s="22" t="s">
        <v>1</v>
      </c>
      <c r="C479" s="22" t="s">
        <v>1</v>
      </c>
      <c r="D479" s="22" t="s">
        <v>139</v>
      </c>
      <c r="E479" s="23" t="s">
        <v>13</v>
      </c>
      <c r="F479" s="1" t="s">
        <v>140</v>
      </c>
      <c r="G479" s="2">
        <v>49563.41</v>
      </c>
      <c r="H479" s="2">
        <v>45867.55</v>
      </c>
      <c r="I479" s="18">
        <f t="shared" si="9"/>
        <v>0.92543168438168399</v>
      </c>
    </row>
    <row r="480" spans="1:9" ht="27" customHeight="1" x14ac:dyDescent="0.25">
      <c r="A480" s="36" t="s">
        <v>1</v>
      </c>
      <c r="B480" s="22" t="s">
        <v>1</v>
      </c>
      <c r="C480" s="22" t="s">
        <v>1</v>
      </c>
      <c r="D480" s="22" t="s">
        <v>141</v>
      </c>
      <c r="E480" s="23" t="s">
        <v>13</v>
      </c>
      <c r="F480" s="1" t="s">
        <v>297</v>
      </c>
      <c r="G480" s="2">
        <v>4156.33</v>
      </c>
      <c r="H480" s="2">
        <v>3152.94</v>
      </c>
      <c r="I480" s="18">
        <f t="shared" si="9"/>
        <v>0.75858750387962459</v>
      </c>
    </row>
    <row r="481" spans="1:9" ht="27" customHeight="1" x14ac:dyDescent="0.25">
      <c r="A481" s="36" t="s">
        <v>1</v>
      </c>
      <c r="B481" s="22" t="s">
        <v>1</v>
      </c>
      <c r="C481" s="22" t="s">
        <v>1</v>
      </c>
      <c r="D481" s="22" t="s">
        <v>142</v>
      </c>
      <c r="E481" s="23" t="s">
        <v>13</v>
      </c>
      <c r="F481" s="1" t="s">
        <v>143</v>
      </c>
      <c r="G481" s="2">
        <v>134170.57</v>
      </c>
      <c r="H481" s="2">
        <v>106334.39999999999</v>
      </c>
      <c r="I481" s="18">
        <f t="shared" si="9"/>
        <v>0.79253147691032388</v>
      </c>
    </row>
    <row r="482" spans="1:9" ht="27" customHeight="1" x14ac:dyDescent="0.25">
      <c r="A482" s="36" t="s">
        <v>1</v>
      </c>
      <c r="B482" s="22" t="s">
        <v>1</v>
      </c>
      <c r="C482" s="22" t="s">
        <v>1</v>
      </c>
      <c r="D482" s="22" t="s">
        <v>155</v>
      </c>
      <c r="E482" s="23" t="s">
        <v>13</v>
      </c>
      <c r="F482" s="1" t="s">
        <v>156</v>
      </c>
      <c r="G482" s="2">
        <v>369456.03</v>
      </c>
      <c r="H482" s="2">
        <v>27677.48</v>
      </c>
      <c r="I482" s="18">
        <f t="shared" si="9"/>
        <v>7.4914137955739951E-2</v>
      </c>
    </row>
    <row r="483" spans="1:9" ht="27" customHeight="1" x14ac:dyDescent="0.25">
      <c r="A483" s="36" t="s">
        <v>1</v>
      </c>
      <c r="B483" s="22" t="s">
        <v>1</v>
      </c>
      <c r="C483" s="22" t="s">
        <v>1</v>
      </c>
      <c r="D483" s="22" t="s">
        <v>159</v>
      </c>
      <c r="E483" s="23" t="s">
        <v>13</v>
      </c>
      <c r="F483" s="1" t="s">
        <v>160</v>
      </c>
      <c r="G483" s="2">
        <v>24250</v>
      </c>
      <c r="H483" s="2">
        <v>14424.83</v>
      </c>
      <c r="I483" s="18">
        <f t="shared" si="9"/>
        <v>0.59483835051546396</v>
      </c>
    </row>
    <row r="484" spans="1:9" ht="27" customHeight="1" x14ac:dyDescent="0.25">
      <c r="A484" s="36"/>
      <c r="B484" s="22"/>
      <c r="C484" s="22"/>
      <c r="D484" s="22" t="s">
        <v>131</v>
      </c>
      <c r="E484" s="23" t="s">
        <v>13</v>
      </c>
      <c r="F484" s="1" t="s">
        <v>132</v>
      </c>
      <c r="G484" s="2">
        <v>13300</v>
      </c>
      <c r="H484" s="2">
        <v>0</v>
      </c>
      <c r="I484" s="18">
        <f t="shared" si="9"/>
        <v>0</v>
      </c>
    </row>
    <row r="485" spans="1:9" ht="27" customHeight="1" x14ac:dyDescent="0.25">
      <c r="A485" s="36" t="s">
        <v>1</v>
      </c>
      <c r="B485" s="22" t="s">
        <v>1</v>
      </c>
      <c r="C485" s="22" t="s">
        <v>1</v>
      </c>
      <c r="D485" s="22" t="s">
        <v>146</v>
      </c>
      <c r="E485" s="23" t="s">
        <v>13</v>
      </c>
      <c r="F485" s="1" t="s">
        <v>147</v>
      </c>
      <c r="G485" s="2">
        <v>254998.53</v>
      </c>
      <c r="H485" s="2">
        <v>217912.97</v>
      </c>
      <c r="I485" s="18">
        <f t="shared" si="9"/>
        <v>0.85456559298596746</v>
      </c>
    </row>
    <row r="486" spans="1:9" ht="27" customHeight="1" x14ac:dyDescent="0.25">
      <c r="A486" s="36"/>
      <c r="B486" s="22"/>
      <c r="C486" s="22"/>
      <c r="D486" s="22" t="s">
        <v>361</v>
      </c>
      <c r="E486" s="23" t="s">
        <v>13</v>
      </c>
      <c r="F486" s="1" t="s">
        <v>362</v>
      </c>
      <c r="G486" s="3">
        <v>1312.25</v>
      </c>
      <c r="H486" s="3">
        <v>1312.25</v>
      </c>
      <c r="I486" s="18">
        <f t="shared" si="9"/>
        <v>1</v>
      </c>
    </row>
    <row r="487" spans="1:9" ht="27" customHeight="1" x14ac:dyDescent="0.25">
      <c r="A487" s="36" t="s">
        <v>1</v>
      </c>
      <c r="B487" s="22" t="s">
        <v>1</v>
      </c>
      <c r="C487" s="22" t="s">
        <v>1</v>
      </c>
      <c r="D487" s="22" t="s">
        <v>188</v>
      </c>
      <c r="E487" s="23" t="s">
        <v>13</v>
      </c>
      <c r="F487" s="1" t="s">
        <v>189</v>
      </c>
      <c r="G487" s="3">
        <v>19950</v>
      </c>
      <c r="H487" s="3">
        <v>2268.11</v>
      </c>
      <c r="I487" s="18">
        <f t="shared" si="9"/>
        <v>0.11368972431077695</v>
      </c>
    </row>
    <row r="488" spans="1:9" ht="27" customHeight="1" x14ac:dyDescent="0.25">
      <c r="A488" s="36"/>
      <c r="B488" s="22"/>
      <c r="C488" s="22"/>
      <c r="D488" s="22" t="s">
        <v>363</v>
      </c>
      <c r="E488" s="23" t="s">
        <v>13</v>
      </c>
      <c r="F488" s="1" t="s">
        <v>364</v>
      </c>
      <c r="G488" s="3">
        <v>9356</v>
      </c>
      <c r="H488" s="3">
        <v>626.20000000000005</v>
      </c>
      <c r="I488" s="18">
        <f t="shared" si="9"/>
        <v>6.6930312099187692E-2</v>
      </c>
    </row>
    <row r="489" spans="1:9" ht="27" customHeight="1" x14ac:dyDescent="0.25">
      <c r="A489" s="36"/>
      <c r="B489" s="22"/>
      <c r="C489" s="22"/>
      <c r="D489" s="22" t="s">
        <v>196</v>
      </c>
      <c r="E489" s="23" t="s">
        <v>13</v>
      </c>
      <c r="F489" s="1" t="s">
        <v>197</v>
      </c>
      <c r="G489" s="3">
        <v>1578</v>
      </c>
      <c r="H489" s="3">
        <v>1089</v>
      </c>
      <c r="I489" s="18">
        <f t="shared" si="9"/>
        <v>0.6901140684410646</v>
      </c>
    </row>
    <row r="490" spans="1:9" ht="27" customHeight="1" x14ac:dyDescent="0.25">
      <c r="A490" s="36"/>
      <c r="B490" s="22"/>
      <c r="C490" s="22"/>
      <c r="D490" s="22" t="s">
        <v>368</v>
      </c>
      <c r="E490" s="23" t="s">
        <v>13</v>
      </c>
      <c r="F490" s="1" t="s">
        <v>369</v>
      </c>
      <c r="G490" s="3">
        <v>53510.73</v>
      </c>
      <c r="H490" s="3">
        <v>53510.73</v>
      </c>
      <c r="I490" s="18">
        <f t="shared" si="9"/>
        <v>1</v>
      </c>
    </row>
    <row r="491" spans="1:9" ht="27" customHeight="1" x14ac:dyDescent="0.25">
      <c r="A491" s="36"/>
      <c r="B491" s="22"/>
      <c r="C491" s="22"/>
      <c r="D491" s="22" t="s">
        <v>370</v>
      </c>
      <c r="E491" s="23" t="s">
        <v>13</v>
      </c>
      <c r="F491" s="1" t="s">
        <v>371</v>
      </c>
      <c r="G491" s="3">
        <v>10512.9</v>
      </c>
      <c r="H491" s="3">
        <v>10415.299999999999</v>
      </c>
      <c r="I491" s="18">
        <f t="shared" si="9"/>
        <v>0.99071616775580473</v>
      </c>
    </row>
    <row r="492" spans="1:9" ht="27" customHeight="1" x14ac:dyDescent="0.25">
      <c r="A492" s="38" t="s">
        <v>95</v>
      </c>
      <c r="B492" s="39"/>
      <c r="C492" s="39"/>
      <c r="D492" s="39"/>
      <c r="E492" s="40"/>
      <c r="F492" s="8" t="s">
        <v>96</v>
      </c>
      <c r="G492" s="9">
        <f>G493+G496+G502+G506+G508+G510</f>
        <v>726417.58000000007</v>
      </c>
      <c r="H492" s="9">
        <f>H493+H496+H502+H506+H508+H510</f>
        <v>385742.73999999993</v>
      </c>
      <c r="I492" s="18">
        <f t="shared" si="9"/>
        <v>0.53102065619061678</v>
      </c>
    </row>
    <row r="493" spans="1:9" ht="27" customHeight="1" x14ac:dyDescent="0.25">
      <c r="A493" s="34"/>
      <c r="B493" s="19" t="s">
        <v>258</v>
      </c>
      <c r="C493" s="19"/>
      <c r="D493" s="19"/>
      <c r="E493" s="35"/>
      <c r="F493" s="10" t="s">
        <v>259</v>
      </c>
      <c r="G493" s="11">
        <f>G494+G495</f>
        <v>56750</v>
      </c>
      <c r="H493" s="11">
        <f>H494+H495</f>
        <v>44882.5</v>
      </c>
      <c r="I493" s="18">
        <f t="shared" si="9"/>
        <v>0.79088105726872249</v>
      </c>
    </row>
    <row r="494" spans="1:9" ht="27" customHeight="1" x14ac:dyDescent="0.25">
      <c r="A494" s="36" t="s">
        <v>1</v>
      </c>
      <c r="B494" s="22" t="s">
        <v>1</v>
      </c>
      <c r="C494" s="22" t="s">
        <v>1</v>
      </c>
      <c r="D494" s="22" t="s">
        <v>225</v>
      </c>
      <c r="E494" s="23" t="s">
        <v>13</v>
      </c>
      <c r="F494" s="1" t="s">
        <v>226</v>
      </c>
      <c r="G494" s="2">
        <v>47000</v>
      </c>
      <c r="H494" s="2">
        <v>41914.379999999997</v>
      </c>
      <c r="I494" s="18">
        <f t="shared" si="9"/>
        <v>0.89179531914893606</v>
      </c>
    </row>
    <row r="495" spans="1:9" ht="39.950000000000003" customHeight="1" x14ac:dyDescent="0.25">
      <c r="A495" s="36" t="s">
        <v>1</v>
      </c>
      <c r="B495" s="22" t="s">
        <v>1</v>
      </c>
      <c r="C495" s="22" t="s">
        <v>1</v>
      </c>
      <c r="D495" s="22" t="s">
        <v>229</v>
      </c>
      <c r="E495" s="23" t="s">
        <v>13</v>
      </c>
      <c r="F495" s="1" t="s">
        <v>230</v>
      </c>
      <c r="G495" s="2">
        <v>9750</v>
      </c>
      <c r="H495" s="2">
        <v>2968.12</v>
      </c>
      <c r="I495" s="18">
        <f t="shared" si="9"/>
        <v>0.30442256410256407</v>
      </c>
    </row>
    <row r="496" spans="1:9" ht="27" customHeight="1" x14ac:dyDescent="0.25">
      <c r="A496" s="34"/>
      <c r="B496" s="19" t="s">
        <v>260</v>
      </c>
      <c r="C496" s="19"/>
      <c r="D496" s="19"/>
      <c r="E496" s="35"/>
      <c r="F496" s="10" t="s">
        <v>261</v>
      </c>
      <c r="G496" s="11">
        <f>G497+G498+G499+G500+G501</f>
        <v>100431.58</v>
      </c>
      <c r="H496" s="11">
        <f>H497+H498+H499+H500+H501</f>
        <v>94072.109999999986</v>
      </c>
      <c r="I496" s="18">
        <f t="shared" si="9"/>
        <v>0.93667858257332992</v>
      </c>
    </row>
    <row r="497" spans="1:9" ht="39.950000000000003" customHeight="1" x14ac:dyDescent="0.25">
      <c r="A497" s="36" t="s">
        <v>1</v>
      </c>
      <c r="B497" s="22" t="s">
        <v>1</v>
      </c>
      <c r="C497" s="22" t="s">
        <v>1</v>
      </c>
      <c r="D497" s="22" t="s">
        <v>42</v>
      </c>
      <c r="E497" s="23" t="s">
        <v>13</v>
      </c>
      <c r="F497" s="1" t="s">
        <v>299</v>
      </c>
      <c r="G497" s="2">
        <v>52000</v>
      </c>
      <c r="H497" s="2">
        <v>45919.17</v>
      </c>
      <c r="I497" s="18">
        <f t="shared" si="9"/>
        <v>0.88306096153846148</v>
      </c>
    </row>
    <row r="498" spans="1:9" ht="27" customHeight="1" x14ac:dyDescent="0.25">
      <c r="A498" s="36" t="s">
        <v>1</v>
      </c>
      <c r="B498" s="22" t="s">
        <v>1</v>
      </c>
      <c r="C498" s="22" t="s">
        <v>1</v>
      </c>
      <c r="D498" s="22" t="s">
        <v>139</v>
      </c>
      <c r="E498" s="23" t="s">
        <v>13</v>
      </c>
      <c r="F498" s="1" t="s">
        <v>140</v>
      </c>
      <c r="G498" s="2">
        <v>6644.68</v>
      </c>
      <c r="H498" s="2">
        <v>6545.34</v>
      </c>
      <c r="I498" s="18">
        <f t="shared" si="9"/>
        <v>0.98504969389045072</v>
      </c>
    </row>
    <row r="499" spans="1:9" ht="27" customHeight="1" x14ac:dyDescent="0.25">
      <c r="A499" s="36" t="s">
        <v>1</v>
      </c>
      <c r="B499" s="22" t="s">
        <v>1</v>
      </c>
      <c r="C499" s="22" t="s">
        <v>1</v>
      </c>
      <c r="D499" s="22" t="s">
        <v>141</v>
      </c>
      <c r="E499" s="23" t="s">
        <v>13</v>
      </c>
      <c r="F499" s="1" t="s">
        <v>297</v>
      </c>
      <c r="G499" s="2">
        <v>660.9</v>
      </c>
      <c r="H499" s="2">
        <v>607.6</v>
      </c>
      <c r="I499" s="18">
        <f t="shared" si="9"/>
        <v>0.91935239824481774</v>
      </c>
    </row>
    <row r="500" spans="1:9" ht="27" customHeight="1" x14ac:dyDescent="0.25">
      <c r="A500" s="36" t="s">
        <v>1</v>
      </c>
      <c r="B500" s="22" t="s">
        <v>1</v>
      </c>
      <c r="C500" s="22" t="s">
        <v>1</v>
      </c>
      <c r="D500" s="22" t="s">
        <v>142</v>
      </c>
      <c r="E500" s="23" t="s">
        <v>13</v>
      </c>
      <c r="F500" s="1" t="s">
        <v>143</v>
      </c>
      <c r="G500" s="2">
        <v>41000</v>
      </c>
      <c r="H500" s="2">
        <v>41000</v>
      </c>
      <c r="I500" s="18">
        <f t="shared" si="9"/>
        <v>1</v>
      </c>
    </row>
    <row r="501" spans="1:9" ht="27" customHeight="1" x14ac:dyDescent="0.25">
      <c r="A501" s="36"/>
      <c r="B501" s="22"/>
      <c r="C501" s="22"/>
      <c r="D501" s="22">
        <v>471</v>
      </c>
      <c r="E501" s="37">
        <v>0</v>
      </c>
      <c r="F501" s="1" t="s">
        <v>302</v>
      </c>
      <c r="G501" s="2">
        <v>126</v>
      </c>
      <c r="H501" s="2">
        <v>0</v>
      </c>
      <c r="I501" s="18">
        <f t="shared" si="9"/>
        <v>0</v>
      </c>
    </row>
    <row r="502" spans="1:9" ht="27" customHeight="1" x14ac:dyDescent="0.25">
      <c r="A502" s="34"/>
      <c r="B502" s="19" t="s">
        <v>97</v>
      </c>
      <c r="C502" s="19"/>
      <c r="D502" s="19"/>
      <c r="E502" s="35"/>
      <c r="F502" s="10" t="s">
        <v>98</v>
      </c>
      <c r="G502" s="11">
        <f>G503+G504+G505</f>
        <v>516430</v>
      </c>
      <c r="H502" s="11">
        <f>H503+H504+H505</f>
        <v>196100.89999999997</v>
      </c>
      <c r="I502" s="18">
        <f t="shared" si="9"/>
        <v>0.37972406715334112</v>
      </c>
    </row>
    <row r="503" spans="1:9" ht="27" customHeight="1" x14ac:dyDescent="0.25">
      <c r="A503" s="36" t="s">
        <v>1</v>
      </c>
      <c r="B503" s="22" t="s">
        <v>1</v>
      </c>
      <c r="C503" s="22" t="s">
        <v>1</v>
      </c>
      <c r="D503" s="22" t="s">
        <v>262</v>
      </c>
      <c r="E503" s="23" t="s">
        <v>13</v>
      </c>
      <c r="F503" s="1" t="s">
        <v>263</v>
      </c>
      <c r="G503" s="3">
        <v>440985</v>
      </c>
      <c r="H503" s="3">
        <v>137416.79999999999</v>
      </c>
      <c r="I503" s="18">
        <f t="shared" si="9"/>
        <v>0.3116133201809585</v>
      </c>
    </row>
    <row r="504" spans="1:9" ht="27" customHeight="1" x14ac:dyDescent="0.25">
      <c r="A504" s="36"/>
      <c r="B504" s="22"/>
      <c r="C504" s="22"/>
      <c r="D504" s="22" t="s">
        <v>383</v>
      </c>
      <c r="E504" s="23" t="s">
        <v>13</v>
      </c>
      <c r="F504" s="1" t="s">
        <v>384</v>
      </c>
      <c r="G504" s="3">
        <v>12945</v>
      </c>
      <c r="H504" s="3">
        <v>12341.3</v>
      </c>
      <c r="I504" s="18">
        <f t="shared" si="9"/>
        <v>0.95336423329470832</v>
      </c>
    </row>
    <row r="505" spans="1:9" ht="27" customHeight="1" x14ac:dyDescent="0.25">
      <c r="A505" s="36"/>
      <c r="B505" s="22"/>
      <c r="C505" s="22"/>
      <c r="D505" s="22" t="s">
        <v>374</v>
      </c>
      <c r="E505" s="23" t="s">
        <v>13</v>
      </c>
      <c r="F505" s="1" t="s">
        <v>375</v>
      </c>
      <c r="G505" s="3">
        <v>62500</v>
      </c>
      <c r="H505" s="3">
        <v>46342.8</v>
      </c>
      <c r="I505" s="18">
        <f t="shared" si="9"/>
        <v>0.74148480000000005</v>
      </c>
    </row>
    <row r="506" spans="1:9" ht="27" customHeight="1" x14ac:dyDescent="0.25">
      <c r="A506" s="34"/>
      <c r="B506" s="19">
        <v>85416</v>
      </c>
      <c r="C506" s="19"/>
      <c r="D506" s="19"/>
      <c r="E506" s="35"/>
      <c r="F506" s="10" t="s">
        <v>306</v>
      </c>
      <c r="G506" s="11">
        <f>G507</f>
        <v>47100</v>
      </c>
      <c r="H506" s="11">
        <f>H507</f>
        <v>47100</v>
      </c>
      <c r="I506" s="18">
        <f t="shared" si="9"/>
        <v>1</v>
      </c>
    </row>
    <row r="507" spans="1:9" ht="24" customHeight="1" x14ac:dyDescent="0.25">
      <c r="A507" s="36"/>
      <c r="B507" s="22"/>
      <c r="C507" s="22"/>
      <c r="D507" s="22">
        <v>324</v>
      </c>
      <c r="E507" s="37">
        <v>0</v>
      </c>
      <c r="F507" s="1" t="s">
        <v>263</v>
      </c>
      <c r="G507" s="3">
        <v>47100</v>
      </c>
      <c r="H507" s="3">
        <v>47100</v>
      </c>
      <c r="I507" s="18">
        <f t="shared" si="9"/>
        <v>1</v>
      </c>
    </row>
    <row r="508" spans="1:9" ht="26.45" customHeight="1" x14ac:dyDescent="0.25">
      <c r="A508" s="34"/>
      <c r="B508" s="19" t="s">
        <v>264</v>
      </c>
      <c r="C508" s="19"/>
      <c r="D508" s="19"/>
      <c r="E508" s="35"/>
      <c r="F508" s="10" t="s">
        <v>236</v>
      </c>
      <c r="G508" s="11">
        <f>G509</f>
        <v>706</v>
      </c>
      <c r="H508" s="11">
        <f>H509</f>
        <v>699</v>
      </c>
      <c r="I508" s="18">
        <f t="shared" si="9"/>
        <v>0.99008498583569404</v>
      </c>
    </row>
    <row r="509" spans="1:9" ht="26.45" customHeight="1" x14ac:dyDescent="0.25">
      <c r="A509" s="36"/>
      <c r="B509" s="22"/>
      <c r="C509" s="22"/>
      <c r="D509" s="22">
        <v>470</v>
      </c>
      <c r="E509" s="37">
        <v>0</v>
      </c>
      <c r="F509" s="1" t="s">
        <v>197</v>
      </c>
      <c r="G509" s="2">
        <v>706</v>
      </c>
      <c r="H509" s="2">
        <v>699</v>
      </c>
      <c r="I509" s="18">
        <f t="shared" si="9"/>
        <v>0.99008498583569404</v>
      </c>
    </row>
    <row r="510" spans="1:9" ht="28.9" customHeight="1" x14ac:dyDescent="0.25">
      <c r="A510" s="34"/>
      <c r="B510" s="19" t="s">
        <v>265</v>
      </c>
      <c r="C510" s="19"/>
      <c r="D510" s="19"/>
      <c r="E510" s="35"/>
      <c r="F510" s="10" t="s">
        <v>15</v>
      </c>
      <c r="G510" s="11">
        <f>G511</f>
        <v>5000</v>
      </c>
      <c r="H510" s="11">
        <f>H511</f>
        <v>2888.23</v>
      </c>
      <c r="I510" s="18">
        <f t="shared" si="9"/>
        <v>0.57764599999999999</v>
      </c>
    </row>
    <row r="511" spans="1:9" ht="39.950000000000003" customHeight="1" x14ac:dyDescent="0.25">
      <c r="A511" s="36" t="s">
        <v>1</v>
      </c>
      <c r="B511" s="22" t="s">
        <v>1</v>
      </c>
      <c r="C511" s="22" t="s">
        <v>1</v>
      </c>
      <c r="D511" s="22" t="s">
        <v>42</v>
      </c>
      <c r="E511" s="23" t="s">
        <v>13</v>
      </c>
      <c r="F511" s="1" t="s">
        <v>299</v>
      </c>
      <c r="G511" s="2">
        <v>5000</v>
      </c>
      <c r="H511" s="2">
        <v>2888.23</v>
      </c>
      <c r="I511" s="18">
        <f t="shared" si="9"/>
        <v>0.57764599999999999</v>
      </c>
    </row>
    <row r="512" spans="1:9" ht="27" customHeight="1" x14ac:dyDescent="0.25">
      <c r="A512" s="38" t="s">
        <v>99</v>
      </c>
      <c r="B512" s="39"/>
      <c r="C512" s="39"/>
      <c r="D512" s="39"/>
      <c r="E512" s="40"/>
      <c r="F512" s="8" t="s">
        <v>100</v>
      </c>
      <c r="G512" s="9">
        <f>G513+G521+G538+G542+G551+G553+G555+G558</f>
        <v>29113965.159999996</v>
      </c>
      <c r="H512" s="9">
        <f>H513+H521+H538+H542+H551+H553+H555+H558</f>
        <v>28799512.700000003</v>
      </c>
      <c r="I512" s="18">
        <f t="shared" si="9"/>
        <v>0.98919925684214172</v>
      </c>
    </row>
    <row r="513" spans="1:9" ht="27" customHeight="1" x14ac:dyDescent="0.25">
      <c r="A513" s="34"/>
      <c r="B513" s="19" t="s">
        <v>101</v>
      </c>
      <c r="C513" s="19"/>
      <c r="D513" s="19"/>
      <c r="E513" s="35"/>
      <c r="F513" s="10" t="s">
        <v>102</v>
      </c>
      <c r="G513" s="11">
        <f>G514+G515+G516+G517+G518+G519+G520</f>
        <v>19012742</v>
      </c>
      <c r="H513" s="11">
        <f>H514+H515+H516+H517+H518+H519+H520</f>
        <v>18903125.91</v>
      </c>
      <c r="I513" s="18">
        <f t="shared" si="9"/>
        <v>0.99423459856553043</v>
      </c>
    </row>
    <row r="514" spans="1:9" ht="27" customHeight="1" x14ac:dyDescent="0.25">
      <c r="A514" s="36" t="s">
        <v>1</v>
      </c>
      <c r="B514" s="22" t="s">
        <v>1</v>
      </c>
      <c r="C514" s="22" t="s">
        <v>1</v>
      </c>
      <c r="D514" s="22" t="s">
        <v>255</v>
      </c>
      <c r="E514" s="23" t="s">
        <v>13</v>
      </c>
      <c r="F514" s="1" t="s">
        <v>256</v>
      </c>
      <c r="G514" s="3">
        <v>18950000</v>
      </c>
      <c r="H514" s="3">
        <v>18842599.02</v>
      </c>
      <c r="I514" s="18">
        <f t="shared" si="9"/>
        <v>0.99433240211081797</v>
      </c>
    </row>
    <row r="515" spans="1:9" ht="27" customHeight="1" x14ac:dyDescent="0.25">
      <c r="A515" s="36" t="s">
        <v>1</v>
      </c>
      <c r="B515" s="22" t="s">
        <v>1</v>
      </c>
      <c r="C515" s="22" t="s">
        <v>1</v>
      </c>
      <c r="D515" s="22" t="s">
        <v>172</v>
      </c>
      <c r="E515" s="23" t="s">
        <v>13</v>
      </c>
      <c r="F515" s="1" t="s">
        <v>173</v>
      </c>
      <c r="G515" s="3">
        <v>31396.68</v>
      </c>
      <c r="H515" s="3">
        <v>31074.65</v>
      </c>
      <c r="I515" s="18">
        <f t="shared" si="9"/>
        <v>0.98974318303718745</v>
      </c>
    </row>
    <row r="516" spans="1:9" ht="25.9" customHeight="1" x14ac:dyDescent="0.25">
      <c r="A516" s="36" t="s">
        <v>1</v>
      </c>
      <c r="B516" s="22" t="s">
        <v>1</v>
      </c>
      <c r="C516" s="22" t="s">
        <v>1</v>
      </c>
      <c r="D516" s="22" t="s">
        <v>180</v>
      </c>
      <c r="E516" s="23" t="s">
        <v>13</v>
      </c>
      <c r="F516" s="1" t="s">
        <v>181</v>
      </c>
      <c r="G516" s="3">
        <v>12895.95</v>
      </c>
      <c r="H516" s="3">
        <v>12895.95</v>
      </c>
      <c r="I516" s="18">
        <f t="shared" si="9"/>
        <v>1</v>
      </c>
    </row>
    <row r="517" spans="1:9" ht="27" customHeight="1" x14ac:dyDescent="0.25">
      <c r="A517" s="36" t="s">
        <v>1</v>
      </c>
      <c r="B517" s="22" t="s">
        <v>1</v>
      </c>
      <c r="C517" s="22" t="s">
        <v>1</v>
      </c>
      <c r="D517" s="22" t="s">
        <v>139</v>
      </c>
      <c r="E517" s="23" t="s">
        <v>13</v>
      </c>
      <c r="F517" s="1" t="s">
        <v>140</v>
      </c>
      <c r="G517" s="3">
        <v>7340.01</v>
      </c>
      <c r="H517" s="3">
        <v>6840.1</v>
      </c>
      <c r="I517" s="18">
        <f t="shared" si="9"/>
        <v>0.93189246336176657</v>
      </c>
    </row>
    <row r="518" spans="1:9" ht="27" customHeight="1" x14ac:dyDescent="0.25">
      <c r="A518" s="36" t="s">
        <v>1</v>
      </c>
      <c r="B518" s="22" t="s">
        <v>1</v>
      </c>
      <c r="C518" s="22" t="s">
        <v>1</v>
      </c>
      <c r="D518" s="22" t="s">
        <v>141</v>
      </c>
      <c r="E518" s="23" t="s">
        <v>13</v>
      </c>
      <c r="F518" s="1" t="s">
        <v>297</v>
      </c>
      <c r="G518" s="3">
        <v>1047.6500000000001</v>
      </c>
      <c r="H518" s="3">
        <v>973.2</v>
      </c>
      <c r="I518" s="18">
        <f t="shared" si="9"/>
        <v>0.92893619052164367</v>
      </c>
    </row>
    <row r="519" spans="1:9" ht="27" customHeight="1" x14ac:dyDescent="0.25">
      <c r="A519" s="36" t="s">
        <v>1</v>
      </c>
      <c r="B519" s="22" t="s">
        <v>1</v>
      </c>
      <c r="C519" s="22" t="s">
        <v>1</v>
      </c>
      <c r="D519" s="22" t="s">
        <v>146</v>
      </c>
      <c r="E519" s="23" t="s">
        <v>13</v>
      </c>
      <c r="F519" s="1" t="s">
        <v>147</v>
      </c>
      <c r="G519" s="3">
        <v>8706</v>
      </c>
      <c r="H519" s="3">
        <v>7387.28</v>
      </c>
      <c r="I519" s="18">
        <f t="shared" si="9"/>
        <v>0.84852745233172522</v>
      </c>
    </row>
    <row r="520" spans="1:9" ht="27" customHeight="1" x14ac:dyDescent="0.25">
      <c r="A520" s="36" t="s">
        <v>1</v>
      </c>
      <c r="B520" s="22" t="s">
        <v>1</v>
      </c>
      <c r="C520" s="22" t="s">
        <v>1</v>
      </c>
      <c r="D520" s="22" t="s">
        <v>190</v>
      </c>
      <c r="E520" s="23" t="s">
        <v>13</v>
      </c>
      <c r="F520" s="1" t="s">
        <v>191</v>
      </c>
      <c r="G520" s="3">
        <v>1355.71</v>
      </c>
      <c r="H520" s="3">
        <v>1355.71</v>
      </c>
      <c r="I520" s="18">
        <f t="shared" si="9"/>
        <v>1</v>
      </c>
    </row>
    <row r="521" spans="1:9" ht="27" customHeight="1" x14ac:dyDescent="0.25">
      <c r="A521" s="34"/>
      <c r="B521" s="19" t="s">
        <v>103</v>
      </c>
      <c r="C521" s="19"/>
      <c r="D521" s="19"/>
      <c r="E521" s="35"/>
      <c r="F521" s="10" t="s">
        <v>104</v>
      </c>
      <c r="G521" s="11">
        <f>G522+G523+G524+G525+G526+G527+G528+G529+G530+G531+G532+G533+G534+G535+G536+G537</f>
        <v>8984430.9199999981</v>
      </c>
      <c r="H521" s="11">
        <f>H522+H523+H524+H525+H526+H527+H528+H529+H530+H531+H532+H533+H535+H536+H537</f>
        <v>8806507.1400000006</v>
      </c>
      <c r="I521" s="18">
        <f t="shared" si="9"/>
        <v>0.98019643296450465</v>
      </c>
    </row>
    <row r="522" spans="1:9" ht="27" customHeight="1" x14ac:dyDescent="0.25">
      <c r="A522" s="36" t="s">
        <v>1</v>
      </c>
      <c r="B522" s="22" t="s">
        <v>1</v>
      </c>
      <c r="C522" s="22" t="s">
        <v>1</v>
      </c>
      <c r="D522" s="22" t="s">
        <v>178</v>
      </c>
      <c r="E522" s="23" t="s">
        <v>13</v>
      </c>
      <c r="F522" s="1" t="s">
        <v>179</v>
      </c>
      <c r="G522" s="2">
        <v>3000</v>
      </c>
      <c r="H522" s="2">
        <v>1758.61</v>
      </c>
      <c r="I522" s="18">
        <f t="shared" si="9"/>
        <v>0.5862033333333333</v>
      </c>
    </row>
    <row r="523" spans="1:9" ht="27" customHeight="1" x14ac:dyDescent="0.25">
      <c r="A523" s="36" t="s">
        <v>1</v>
      </c>
      <c r="B523" s="22" t="s">
        <v>1</v>
      </c>
      <c r="C523" s="22" t="s">
        <v>1</v>
      </c>
      <c r="D523" s="22" t="s">
        <v>255</v>
      </c>
      <c r="E523" s="23" t="s">
        <v>13</v>
      </c>
      <c r="F523" s="1" t="s">
        <v>256</v>
      </c>
      <c r="G523" s="2">
        <v>7913455.79</v>
      </c>
      <c r="H523" s="2">
        <v>7762714.3200000003</v>
      </c>
      <c r="I523" s="18">
        <f t="shared" si="9"/>
        <v>0.98095124633279851</v>
      </c>
    </row>
    <row r="524" spans="1:9" ht="27" customHeight="1" x14ac:dyDescent="0.25">
      <c r="A524" s="36" t="s">
        <v>1</v>
      </c>
      <c r="B524" s="22" t="s">
        <v>1</v>
      </c>
      <c r="C524" s="22" t="s">
        <v>1</v>
      </c>
      <c r="D524" s="22" t="s">
        <v>172</v>
      </c>
      <c r="E524" s="23" t="s">
        <v>13</v>
      </c>
      <c r="F524" s="1" t="s">
        <v>173</v>
      </c>
      <c r="G524" s="2">
        <v>343257.93</v>
      </c>
      <c r="H524" s="2">
        <v>338133.22</v>
      </c>
      <c r="I524" s="18">
        <f t="shared" si="9"/>
        <v>0.98507038133102998</v>
      </c>
    </row>
    <row r="525" spans="1:9" ht="23.45" customHeight="1" x14ac:dyDescent="0.25">
      <c r="A525" s="36" t="s">
        <v>1</v>
      </c>
      <c r="B525" s="22" t="s">
        <v>1</v>
      </c>
      <c r="C525" s="22" t="s">
        <v>1</v>
      </c>
      <c r="D525" s="22" t="s">
        <v>180</v>
      </c>
      <c r="E525" s="23" t="s">
        <v>13</v>
      </c>
      <c r="F525" s="1" t="s">
        <v>181</v>
      </c>
      <c r="G525" s="2">
        <v>19988.37</v>
      </c>
      <c r="H525" s="2">
        <v>19988.37</v>
      </c>
      <c r="I525" s="18">
        <f t="shared" ref="I525:I582" si="10">IF($G525=0,0,$H525/$G525)</f>
        <v>1</v>
      </c>
    </row>
    <row r="526" spans="1:9" ht="27" customHeight="1" x14ac:dyDescent="0.25">
      <c r="A526" s="36" t="s">
        <v>1</v>
      </c>
      <c r="B526" s="22" t="s">
        <v>1</v>
      </c>
      <c r="C526" s="22" t="s">
        <v>1</v>
      </c>
      <c r="D526" s="22" t="s">
        <v>139</v>
      </c>
      <c r="E526" s="23" t="s">
        <v>13</v>
      </c>
      <c r="F526" s="1" t="s">
        <v>140</v>
      </c>
      <c r="G526" s="2">
        <v>599935.03</v>
      </c>
      <c r="H526" s="2">
        <v>587334.59</v>
      </c>
      <c r="I526" s="18">
        <f t="shared" si="10"/>
        <v>0.97899699239099269</v>
      </c>
    </row>
    <row r="527" spans="1:9" ht="27" customHeight="1" x14ac:dyDescent="0.25">
      <c r="A527" s="36" t="s">
        <v>1</v>
      </c>
      <c r="B527" s="22" t="s">
        <v>1</v>
      </c>
      <c r="C527" s="22" t="s">
        <v>1</v>
      </c>
      <c r="D527" s="22" t="s">
        <v>141</v>
      </c>
      <c r="E527" s="23" t="s">
        <v>13</v>
      </c>
      <c r="F527" s="1" t="s">
        <v>297</v>
      </c>
      <c r="G527" s="2">
        <v>5630.32</v>
      </c>
      <c r="H527" s="2">
        <v>5224.6099999999997</v>
      </c>
      <c r="I527" s="18">
        <f t="shared" si="10"/>
        <v>0.92794192870032255</v>
      </c>
    </row>
    <row r="528" spans="1:9" ht="27" customHeight="1" x14ac:dyDescent="0.25">
      <c r="A528" s="36" t="s">
        <v>1</v>
      </c>
      <c r="B528" s="22" t="s">
        <v>1</v>
      </c>
      <c r="C528" s="22" t="s">
        <v>1</v>
      </c>
      <c r="D528" s="22" t="s">
        <v>155</v>
      </c>
      <c r="E528" s="23" t="s">
        <v>13</v>
      </c>
      <c r="F528" s="1" t="s">
        <v>156</v>
      </c>
      <c r="G528" s="2">
        <v>15289.2</v>
      </c>
      <c r="H528" s="2">
        <v>13374.24</v>
      </c>
      <c r="I528" s="18">
        <f t="shared" si="10"/>
        <v>0.87475080448944342</v>
      </c>
    </row>
    <row r="529" spans="1:9" ht="27" customHeight="1" x14ac:dyDescent="0.25">
      <c r="A529" s="36" t="s">
        <v>1</v>
      </c>
      <c r="B529" s="22" t="s">
        <v>1</v>
      </c>
      <c r="C529" s="22" t="s">
        <v>1</v>
      </c>
      <c r="D529" s="22" t="s">
        <v>159</v>
      </c>
      <c r="E529" s="23" t="s">
        <v>13</v>
      </c>
      <c r="F529" s="1" t="s">
        <v>160</v>
      </c>
      <c r="G529" s="2">
        <v>1200</v>
      </c>
      <c r="H529" s="2">
        <v>1161.97</v>
      </c>
      <c r="I529" s="18">
        <f t="shared" si="10"/>
        <v>0.96830833333333333</v>
      </c>
    </row>
    <row r="530" spans="1:9" ht="27" customHeight="1" x14ac:dyDescent="0.25">
      <c r="A530" s="36" t="s">
        <v>1</v>
      </c>
      <c r="B530" s="22" t="s">
        <v>1</v>
      </c>
      <c r="C530" s="22" t="s">
        <v>1</v>
      </c>
      <c r="D530" s="22" t="s">
        <v>186</v>
      </c>
      <c r="E530" s="23" t="s">
        <v>13</v>
      </c>
      <c r="F530" s="1" t="s">
        <v>187</v>
      </c>
      <c r="G530" s="2">
        <v>1165</v>
      </c>
      <c r="H530" s="2">
        <v>574</v>
      </c>
      <c r="I530" s="18">
        <f t="shared" si="10"/>
        <v>0.49270386266094418</v>
      </c>
    </row>
    <row r="531" spans="1:9" ht="27" customHeight="1" x14ac:dyDescent="0.25">
      <c r="A531" s="36" t="s">
        <v>1</v>
      </c>
      <c r="B531" s="22" t="s">
        <v>1</v>
      </c>
      <c r="C531" s="22" t="s">
        <v>1</v>
      </c>
      <c r="D531" s="22" t="s">
        <v>146</v>
      </c>
      <c r="E531" s="23" t="s">
        <v>13</v>
      </c>
      <c r="F531" s="1" t="s">
        <v>147</v>
      </c>
      <c r="G531" s="2">
        <v>62808</v>
      </c>
      <c r="H531" s="2">
        <v>58501.74</v>
      </c>
      <c r="I531" s="18">
        <f t="shared" si="10"/>
        <v>0.93143771494077188</v>
      </c>
    </row>
    <row r="532" spans="1:9" ht="27" customHeight="1" x14ac:dyDescent="0.25">
      <c r="A532" s="36" t="s">
        <v>1</v>
      </c>
      <c r="B532" s="22" t="s">
        <v>1</v>
      </c>
      <c r="C532" s="22" t="s">
        <v>1</v>
      </c>
      <c r="D532" s="22" t="s">
        <v>188</v>
      </c>
      <c r="E532" s="23" t="s">
        <v>13</v>
      </c>
      <c r="F532" s="1" t="s">
        <v>189</v>
      </c>
      <c r="G532" s="2">
        <v>2024.6</v>
      </c>
      <c r="H532" s="2">
        <v>1798.79</v>
      </c>
      <c r="I532" s="18">
        <f t="shared" si="10"/>
        <v>0.88846685765089406</v>
      </c>
    </row>
    <row r="533" spans="1:9" ht="27" customHeight="1" x14ac:dyDescent="0.25">
      <c r="A533" s="36" t="s">
        <v>1</v>
      </c>
      <c r="B533" s="22" t="s">
        <v>1</v>
      </c>
      <c r="C533" s="22" t="s">
        <v>1</v>
      </c>
      <c r="D533" s="22" t="s">
        <v>190</v>
      </c>
      <c r="E533" s="23" t="s">
        <v>13</v>
      </c>
      <c r="F533" s="1" t="s">
        <v>191</v>
      </c>
      <c r="G533" s="2">
        <v>5698.86</v>
      </c>
      <c r="H533" s="2">
        <v>5698.86</v>
      </c>
      <c r="I533" s="18">
        <f t="shared" si="10"/>
        <v>1</v>
      </c>
    </row>
    <row r="534" spans="1:9" ht="27" customHeight="1" x14ac:dyDescent="0.25">
      <c r="A534" s="36"/>
      <c r="B534" s="22"/>
      <c r="C534" s="22"/>
      <c r="D534" s="22" t="s">
        <v>192</v>
      </c>
      <c r="E534" s="23" t="s">
        <v>13</v>
      </c>
      <c r="F534" s="1" t="s">
        <v>193</v>
      </c>
      <c r="G534" s="2">
        <v>300</v>
      </c>
      <c r="H534" s="2">
        <v>0</v>
      </c>
      <c r="I534" s="18">
        <f t="shared" si="10"/>
        <v>0</v>
      </c>
    </row>
    <row r="535" spans="1:9" ht="23.45" customHeight="1" x14ac:dyDescent="0.25">
      <c r="A535" s="36" t="s">
        <v>1</v>
      </c>
      <c r="B535" s="22" t="s">
        <v>1</v>
      </c>
      <c r="C535" s="22" t="s">
        <v>1</v>
      </c>
      <c r="D535" s="22" t="s">
        <v>144</v>
      </c>
      <c r="E535" s="23" t="s">
        <v>13</v>
      </c>
      <c r="F535" s="1" t="s">
        <v>145</v>
      </c>
      <c r="G535" s="2">
        <v>200</v>
      </c>
      <c r="H535" s="2">
        <v>126</v>
      </c>
      <c r="I535" s="18">
        <f t="shared" si="10"/>
        <v>0.63</v>
      </c>
    </row>
    <row r="536" spans="1:9" ht="24.6" customHeight="1" x14ac:dyDescent="0.25">
      <c r="A536" s="36" t="s">
        <v>1</v>
      </c>
      <c r="B536" s="22" t="s">
        <v>1</v>
      </c>
      <c r="C536" s="22" t="s">
        <v>1</v>
      </c>
      <c r="D536" s="22" t="s">
        <v>194</v>
      </c>
      <c r="E536" s="23" t="s">
        <v>13</v>
      </c>
      <c r="F536" s="1" t="s">
        <v>195</v>
      </c>
      <c r="G536" s="2">
        <v>9977.82</v>
      </c>
      <c r="H536" s="2">
        <v>9977.82</v>
      </c>
      <c r="I536" s="18">
        <f t="shared" si="10"/>
        <v>1</v>
      </c>
    </row>
    <row r="537" spans="1:9" ht="26.45" customHeight="1" x14ac:dyDescent="0.25">
      <c r="A537" s="36" t="s">
        <v>1</v>
      </c>
      <c r="B537" s="22" t="s">
        <v>1</v>
      </c>
      <c r="C537" s="22" t="s">
        <v>1</v>
      </c>
      <c r="D537" s="22" t="s">
        <v>196</v>
      </c>
      <c r="E537" s="23" t="s">
        <v>13</v>
      </c>
      <c r="F537" s="1" t="s">
        <v>197</v>
      </c>
      <c r="G537" s="2">
        <v>500</v>
      </c>
      <c r="H537" s="2">
        <v>140</v>
      </c>
      <c r="I537" s="18">
        <f t="shared" si="10"/>
        <v>0.28000000000000003</v>
      </c>
    </row>
    <row r="538" spans="1:9" ht="27" customHeight="1" x14ac:dyDescent="0.25">
      <c r="A538" s="34"/>
      <c r="B538" s="19" t="s">
        <v>105</v>
      </c>
      <c r="C538" s="19"/>
      <c r="D538" s="19"/>
      <c r="E538" s="35"/>
      <c r="F538" s="10" t="s">
        <v>106</v>
      </c>
      <c r="G538" s="11">
        <f>G539+G540+G541</f>
        <v>4914.18</v>
      </c>
      <c r="H538" s="11">
        <f>H539+H540+H541</f>
        <v>4914.18</v>
      </c>
      <c r="I538" s="18">
        <f t="shared" si="10"/>
        <v>1</v>
      </c>
    </row>
    <row r="539" spans="1:9" ht="27" customHeight="1" x14ac:dyDescent="0.25">
      <c r="A539" s="36" t="s">
        <v>1</v>
      </c>
      <c r="B539" s="22" t="s">
        <v>1</v>
      </c>
      <c r="C539" s="22" t="s">
        <v>1</v>
      </c>
      <c r="D539" s="22" t="s">
        <v>172</v>
      </c>
      <c r="E539" s="23" t="s">
        <v>13</v>
      </c>
      <c r="F539" s="1" t="s">
        <v>173</v>
      </c>
      <c r="G539" s="2">
        <v>4105.96</v>
      </c>
      <c r="H539" s="2">
        <v>4105.96</v>
      </c>
      <c r="I539" s="18">
        <f t="shared" si="10"/>
        <v>1</v>
      </c>
    </row>
    <row r="540" spans="1:9" ht="27" customHeight="1" x14ac:dyDescent="0.25">
      <c r="A540" s="36" t="s">
        <v>1</v>
      </c>
      <c r="B540" s="22" t="s">
        <v>1</v>
      </c>
      <c r="C540" s="22" t="s">
        <v>1</v>
      </c>
      <c r="D540" s="22" t="s">
        <v>139</v>
      </c>
      <c r="E540" s="23" t="s">
        <v>13</v>
      </c>
      <c r="F540" s="1" t="s">
        <v>140</v>
      </c>
      <c r="G540" s="2">
        <v>707.63</v>
      </c>
      <c r="H540" s="2">
        <v>707.63</v>
      </c>
      <c r="I540" s="18">
        <f t="shared" si="10"/>
        <v>1</v>
      </c>
    </row>
    <row r="541" spans="1:9" ht="27" customHeight="1" x14ac:dyDescent="0.25">
      <c r="A541" s="36" t="s">
        <v>1</v>
      </c>
      <c r="B541" s="22" t="s">
        <v>1</v>
      </c>
      <c r="C541" s="22" t="s">
        <v>1</v>
      </c>
      <c r="D541" s="22" t="s">
        <v>141</v>
      </c>
      <c r="E541" s="23" t="s">
        <v>13</v>
      </c>
      <c r="F541" s="1" t="s">
        <v>297</v>
      </c>
      <c r="G541" s="2">
        <v>100.59</v>
      </c>
      <c r="H541" s="2">
        <v>100.59</v>
      </c>
      <c r="I541" s="18">
        <f t="shared" si="10"/>
        <v>1</v>
      </c>
    </row>
    <row r="542" spans="1:9" ht="27" customHeight="1" x14ac:dyDescent="0.25">
      <c r="A542" s="34"/>
      <c r="B542" s="19" t="s">
        <v>107</v>
      </c>
      <c r="C542" s="19"/>
      <c r="D542" s="19"/>
      <c r="E542" s="35"/>
      <c r="F542" s="10" t="s">
        <v>108</v>
      </c>
      <c r="G542" s="11">
        <f>G543+G544+G545+G546+G547+G548+G549+G550</f>
        <v>92189.060000000012</v>
      </c>
      <c r="H542" s="11">
        <f>H543+H544+H545+H546+H547+H548+H549+H550</f>
        <v>89717.31</v>
      </c>
      <c r="I542" s="18">
        <f t="shared" si="10"/>
        <v>0.97318825031950629</v>
      </c>
    </row>
    <row r="543" spans="1:9" ht="27" customHeight="1" x14ac:dyDescent="0.25">
      <c r="A543" s="36" t="s">
        <v>1</v>
      </c>
      <c r="B543" s="22" t="s">
        <v>1</v>
      </c>
      <c r="C543" s="22" t="s">
        <v>1</v>
      </c>
      <c r="D543" s="22" t="s">
        <v>172</v>
      </c>
      <c r="E543" s="23" t="s">
        <v>13</v>
      </c>
      <c r="F543" s="1" t="s">
        <v>173</v>
      </c>
      <c r="G543" s="2">
        <v>69166.97</v>
      </c>
      <c r="H543" s="2">
        <v>68905.009999999995</v>
      </c>
      <c r="I543" s="18">
        <f t="shared" si="10"/>
        <v>0.99621264311563729</v>
      </c>
    </row>
    <row r="544" spans="1:9" ht="24.6" customHeight="1" x14ac:dyDescent="0.25">
      <c r="A544" s="36" t="s">
        <v>1</v>
      </c>
      <c r="B544" s="22" t="s">
        <v>1</v>
      </c>
      <c r="C544" s="22" t="s">
        <v>1</v>
      </c>
      <c r="D544" s="22" t="s">
        <v>180</v>
      </c>
      <c r="E544" s="23" t="s">
        <v>13</v>
      </c>
      <c r="F544" s="1" t="s">
        <v>181</v>
      </c>
      <c r="G544" s="2">
        <v>4352.5200000000004</v>
      </c>
      <c r="H544" s="2">
        <v>4352.5200000000004</v>
      </c>
      <c r="I544" s="18">
        <f t="shared" si="10"/>
        <v>1</v>
      </c>
    </row>
    <row r="545" spans="1:9" ht="27" customHeight="1" x14ac:dyDescent="0.25">
      <c r="A545" s="36" t="s">
        <v>1</v>
      </c>
      <c r="B545" s="22" t="s">
        <v>1</v>
      </c>
      <c r="C545" s="22" t="s">
        <v>1</v>
      </c>
      <c r="D545" s="22" t="s">
        <v>139</v>
      </c>
      <c r="E545" s="23" t="s">
        <v>13</v>
      </c>
      <c r="F545" s="1" t="s">
        <v>140</v>
      </c>
      <c r="G545" s="2">
        <v>12717.91</v>
      </c>
      <c r="H545" s="2">
        <v>12598.32</v>
      </c>
      <c r="I545" s="18">
        <f t="shared" si="10"/>
        <v>0.9905967254053536</v>
      </c>
    </row>
    <row r="546" spans="1:9" ht="27" customHeight="1" x14ac:dyDescent="0.25">
      <c r="A546" s="36" t="s">
        <v>1</v>
      </c>
      <c r="B546" s="22" t="s">
        <v>1</v>
      </c>
      <c r="C546" s="22" t="s">
        <v>1</v>
      </c>
      <c r="D546" s="22" t="s">
        <v>141</v>
      </c>
      <c r="E546" s="23" t="s">
        <v>13</v>
      </c>
      <c r="F546" s="1" t="s">
        <v>297</v>
      </c>
      <c r="G546" s="2">
        <v>1800.64</v>
      </c>
      <c r="H546" s="2">
        <v>1784.79</v>
      </c>
      <c r="I546" s="18">
        <f t="shared" si="10"/>
        <v>0.99119757419584142</v>
      </c>
    </row>
    <row r="547" spans="1:9" ht="27" customHeight="1" x14ac:dyDescent="0.25">
      <c r="A547" s="36" t="s">
        <v>1</v>
      </c>
      <c r="B547" s="22" t="s">
        <v>1</v>
      </c>
      <c r="C547" s="22" t="s">
        <v>1</v>
      </c>
      <c r="D547" s="22" t="s">
        <v>192</v>
      </c>
      <c r="E547" s="23" t="s">
        <v>13</v>
      </c>
      <c r="F547" s="1" t="s">
        <v>193</v>
      </c>
      <c r="G547" s="2">
        <v>475</v>
      </c>
      <c r="H547" s="2">
        <v>413.7</v>
      </c>
      <c r="I547" s="18">
        <f t="shared" si="10"/>
        <v>0.87094736842105258</v>
      </c>
    </row>
    <row r="548" spans="1:9" ht="24.6" customHeight="1" x14ac:dyDescent="0.25">
      <c r="A548" s="36" t="s">
        <v>1</v>
      </c>
      <c r="B548" s="22" t="s">
        <v>1</v>
      </c>
      <c r="C548" s="22" t="s">
        <v>1</v>
      </c>
      <c r="D548" s="22" t="s">
        <v>194</v>
      </c>
      <c r="E548" s="23" t="s">
        <v>13</v>
      </c>
      <c r="F548" s="1" t="s">
        <v>195</v>
      </c>
      <c r="G548" s="2">
        <v>1662.97</v>
      </c>
      <c r="H548" s="2">
        <v>1662.97</v>
      </c>
      <c r="I548" s="18">
        <f t="shared" si="10"/>
        <v>1</v>
      </c>
    </row>
    <row r="549" spans="1:9" ht="24.6" customHeight="1" x14ac:dyDescent="0.25">
      <c r="A549" s="36"/>
      <c r="B549" s="22"/>
      <c r="C549" s="22"/>
      <c r="D549" s="22" t="s">
        <v>196</v>
      </c>
      <c r="E549" s="23" t="s">
        <v>13</v>
      </c>
      <c r="F549" s="1" t="s">
        <v>197</v>
      </c>
      <c r="G549" s="2">
        <v>950</v>
      </c>
      <c r="H549" s="2">
        <v>0</v>
      </c>
      <c r="I549" s="18">
        <f t="shared" si="10"/>
        <v>0</v>
      </c>
    </row>
    <row r="550" spans="1:9" ht="27.6" customHeight="1" x14ac:dyDescent="0.25">
      <c r="A550" s="36" t="s">
        <v>1</v>
      </c>
      <c r="B550" s="22" t="s">
        <v>1</v>
      </c>
      <c r="C550" s="22" t="s">
        <v>1</v>
      </c>
      <c r="D550" s="22" t="s">
        <v>304</v>
      </c>
      <c r="E550" s="23" t="s">
        <v>13</v>
      </c>
      <c r="F550" s="1" t="s">
        <v>302</v>
      </c>
      <c r="G550" s="2">
        <v>1063.05</v>
      </c>
      <c r="H550" s="2">
        <v>0</v>
      </c>
      <c r="I550" s="18">
        <f t="shared" si="10"/>
        <v>0</v>
      </c>
    </row>
    <row r="551" spans="1:9" ht="28.15" customHeight="1" x14ac:dyDescent="0.25">
      <c r="A551" s="34"/>
      <c r="B551" s="19" t="s">
        <v>266</v>
      </c>
      <c r="C551" s="19"/>
      <c r="D551" s="19"/>
      <c r="E551" s="35"/>
      <c r="F551" s="10" t="s">
        <v>267</v>
      </c>
      <c r="G551" s="11">
        <f>G552</f>
        <v>299200</v>
      </c>
      <c r="H551" s="11">
        <f>H552</f>
        <v>298368.82</v>
      </c>
      <c r="I551" s="18">
        <f t="shared" si="10"/>
        <v>0.99722199197860961</v>
      </c>
    </row>
    <row r="552" spans="1:9" ht="27" customHeight="1" x14ac:dyDescent="0.25">
      <c r="A552" s="36" t="s">
        <v>1</v>
      </c>
      <c r="B552" s="22" t="s">
        <v>1</v>
      </c>
      <c r="C552" s="22" t="s">
        <v>1</v>
      </c>
      <c r="D552" s="22" t="s">
        <v>227</v>
      </c>
      <c r="E552" s="23" t="s">
        <v>13</v>
      </c>
      <c r="F552" s="1" t="s">
        <v>228</v>
      </c>
      <c r="G552" s="2">
        <v>299200</v>
      </c>
      <c r="H552" s="2">
        <v>298368.82</v>
      </c>
      <c r="I552" s="18">
        <f t="shared" si="10"/>
        <v>0.99722199197860961</v>
      </c>
    </row>
    <row r="553" spans="1:9" ht="27" customHeight="1" x14ac:dyDescent="0.25">
      <c r="A553" s="34"/>
      <c r="B553" s="19" t="s">
        <v>109</v>
      </c>
      <c r="C553" s="19"/>
      <c r="D553" s="19"/>
      <c r="E553" s="35"/>
      <c r="F553" s="10" t="s">
        <v>110</v>
      </c>
      <c r="G553" s="11">
        <f>G554</f>
        <v>91339</v>
      </c>
      <c r="H553" s="11">
        <f>H554</f>
        <v>90326.6</v>
      </c>
      <c r="I553" s="18">
        <f t="shared" si="10"/>
        <v>0.98891601615958136</v>
      </c>
    </row>
    <row r="554" spans="1:9" ht="27" customHeight="1" x14ac:dyDescent="0.25">
      <c r="A554" s="36" t="s">
        <v>1</v>
      </c>
      <c r="B554" s="22" t="s">
        <v>1</v>
      </c>
      <c r="C554" s="22" t="s">
        <v>1</v>
      </c>
      <c r="D554" s="22" t="s">
        <v>253</v>
      </c>
      <c r="E554" s="23" t="s">
        <v>13</v>
      </c>
      <c r="F554" s="1" t="s">
        <v>254</v>
      </c>
      <c r="G554" s="2">
        <v>91339</v>
      </c>
      <c r="H554" s="2">
        <v>90326.6</v>
      </c>
      <c r="I554" s="18">
        <f t="shared" si="10"/>
        <v>0.98891601615958136</v>
      </c>
    </row>
    <row r="555" spans="1:9" ht="27" customHeight="1" x14ac:dyDescent="0.25">
      <c r="A555" s="34"/>
      <c r="B555" s="19">
        <v>85516</v>
      </c>
      <c r="C555" s="19"/>
      <c r="D555" s="19"/>
      <c r="E555" s="35"/>
      <c r="F555" s="10" t="s">
        <v>307</v>
      </c>
      <c r="G555" s="11">
        <f>G556+G557</f>
        <v>467450</v>
      </c>
      <c r="H555" s="11">
        <f>H556+H557</f>
        <v>451314.46</v>
      </c>
      <c r="I555" s="18">
        <f t="shared" si="10"/>
        <v>0.96548178414803731</v>
      </c>
    </row>
    <row r="556" spans="1:9" ht="27" customHeight="1" x14ac:dyDescent="0.25">
      <c r="A556" s="36"/>
      <c r="B556" s="22"/>
      <c r="C556" s="22"/>
      <c r="D556" s="22">
        <v>231</v>
      </c>
      <c r="E556" s="37">
        <v>0</v>
      </c>
      <c r="F556" s="1" t="s">
        <v>308</v>
      </c>
      <c r="G556" s="2">
        <v>53000</v>
      </c>
      <c r="H556" s="2">
        <v>37814.46</v>
      </c>
      <c r="I556" s="18">
        <f t="shared" si="10"/>
        <v>0.71348037735849057</v>
      </c>
    </row>
    <row r="557" spans="1:9" ht="34.9" customHeight="1" x14ac:dyDescent="0.25">
      <c r="A557" s="36"/>
      <c r="B557" s="22"/>
      <c r="C557" s="22"/>
      <c r="D557" s="22" t="s">
        <v>352</v>
      </c>
      <c r="E557" s="37">
        <v>0</v>
      </c>
      <c r="F557" s="1" t="s">
        <v>309</v>
      </c>
      <c r="G557" s="2">
        <v>414450</v>
      </c>
      <c r="H557" s="2">
        <v>413500</v>
      </c>
      <c r="I557" s="18">
        <f t="shared" si="10"/>
        <v>0.99770780552539506</v>
      </c>
    </row>
    <row r="558" spans="1:9" ht="27" customHeight="1" x14ac:dyDescent="0.25">
      <c r="A558" s="34"/>
      <c r="B558" s="19" t="s">
        <v>355</v>
      </c>
      <c r="C558" s="19"/>
      <c r="D558" s="19"/>
      <c r="E558" s="35"/>
      <c r="F558" s="10" t="s">
        <v>15</v>
      </c>
      <c r="G558" s="11">
        <f>G559</f>
        <v>161700</v>
      </c>
      <c r="H558" s="11">
        <f>H559</f>
        <v>155238.28</v>
      </c>
      <c r="I558" s="18">
        <f t="shared" si="10"/>
        <v>0.96003883735312301</v>
      </c>
    </row>
    <row r="559" spans="1:9" ht="27" customHeight="1" x14ac:dyDescent="0.25">
      <c r="A559" s="36"/>
      <c r="B559" s="22"/>
      <c r="C559" s="22"/>
      <c r="D559" s="22" t="s">
        <v>381</v>
      </c>
      <c r="E559" s="37" t="s">
        <v>13</v>
      </c>
      <c r="F559" s="1" t="s">
        <v>382</v>
      </c>
      <c r="G559" s="2">
        <v>161700</v>
      </c>
      <c r="H559" s="2">
        <v>155238.28</v>
      </c>
      <c r="I559" s="18">
        <f t="shared" si="10"/>
        <v>0.96003883735312301</v>
      </c>
    </row>
    <row r="560" spans="1:9" ht="27" customHeight="1" x14ac:dyDescent="0.25">
      <c r="A560" s="38" t="s">
        <v>111</v>
      </c>
      <c r="B560" s="39"/>
      <c r="C560" s="39"/>
      <c r="D560" s="39"/>
      <c r="E560" s="40"/>
      <c r="F560" s="8" t="s">
        <v>112</v>
      </c>
      <c r="G560" s="9">
        <f>G561+G567+G581+G588+G597+G606+G610+G614+G618</f>
        <v>19374588.221999999</v>
      </c>
      <c r="H560" s="9">
        <f>H561+H567+H581+H588+H597+H606+H610+H614+H618</f>
        <v>18330825.009999998</v>
      </c>
      <c r="I560" s="18">
        <f t="shared" si="10"/>
        <v>0.94612720538675499</v>
      </c>
    </row>
    <row r="561" spans="1:9" ht="27" customHeight="1" x14ac:dyDescent="0.25">
      <c r="A561" s="34"/>
      <c r="B561" s="19" t="s">
        <v>113</v>
      </c>
      <c r="C561" s="19"/>
      <c r="D561" s="19"/>
      <c r="E561" s="35"/>
      <c r="F561" s="10" t="s">
        <v>114</v>
      </c>
      <c r="G561" s="11">
        <f>G562+G563+G564+G565+G566</f>
        <v>561274</v>
      </c>
      <c r="H561" s="11">
        <f>H562+H563+H564+H565+H566</f>
        <v>541860.97</v>
      </c>
      <c r="I561" s="18">
        <f t="shared" si="10"/>
        <v>0.96541256142276322</v>
      </c>
    </row>
    <row r="562" spans="1:9" ht="27" customHeight="1" x14ac:dyDescent="0.25">
      <c r="A562" s="36" t="s">
        <v>1</v>
      </c>
      <c r="B562" s="22" t="s">
        <v>1</v>
      </c>
      <c r="C562" s="22" t="s">
        <v>1</v>
      </c>
      <c r="D562" s="22" t="s">
        <v>159</v>
      </c>
      <c r="E562" s="23" t="s">
        <v>13</v>
      </c>
      <c r="F562" s="1" t="s">
        <v>160</v>
      </c>
      <c r="G562" s="2">
        <v>39500</v>
      </c>
      <c r="H562" s="2">
        <v>33264.44</v>
      </c>
      <c r="I562" s="18">
        <f t="shared" si="10"/>
        <v>0.84213772151898736</v>
      </c>
    </row>
    <row r="563" spans="1:9" ht="27" customHeight="1" x14ac:dyDescent="0.25">
      <c r="A563" s="36" t="s">
        <v>1</v>
      </c>
      <c r="B563" s="22" t="s">
        <v>1</v>
      </c>
      <c r="C563" s="22" t="s">
        <v>1</v>
      </c>
      <c r="D563" s="22" t="s">
        <v>146</v>
      </c>
      <c r="E563" s="23" t="s">
        <v>13</v>
      </c>
      <c r="F563" s="1" t="s">
        <v>147</v>
      </c>
      <c r="G563" s="2">
        <v>280989</v>
      </c>
      <c r="H563" s="2">
        <v>273675.49</v>
      </c>
      <c r="I563" s="18">
        <f t="shared" si="10"/>
        <v>0.9739722551416603</v>
      </c>
    </row>
    <row r="564" spans="1:9" ht="26.45" customHeight="1" x14ac:dyDescent="0.25">
      <c r="A564" s="36" t="s">
        <v>1</v>
      </c>
      <c r="B564" s="22" t="s">
        <v>1</v>
      </c>
      <c r="C564" s="22" t="s">
        <v>1</v>
      </c>
      <c r="D564" s="22" t="s">
        <v>157</v>
      </c>
      <c r="E564" s="23" t="s">
        <v>13</v>
      </c>
      <c r="F564" s="1" t="s">
        <v>158</v>
      </c>
      <c r="G564" s="2">
        <v>16750</v>
      </c>
      <c r="H564" s="2">
        <v>10886.04</v>
      </c>
      <c r="I564" s="18">
        <f t="shared" si="10"/>
        <v>0.64991283582089554</v>
      </c>
    </row>
    <row r="565" spans="1:9" ht="25.15" customHeight="1" x14ac:dyDescent="0.25">
      <c r="A565" s="36"/>
      <c r="B565" s="22"/>
      <c r="C565" s="22"/>
      <c r="D565" s="22">
        <v>443</v>
      </c>
      <c r="E565" s="37">
        <v>0</v>
      </c>
      <c r="F565" s="1" t="s">
        <v>145</v>
      </c>
      <c r="G565" s="2">
        <v>145438</v>
      </c>
      <c r="H565" s="2">
        <v>145438</v>
      </c>
      <c r="I565" s="18">
        <f t="shared" si="10"/>
        <v>1</v>
      </c>
    </row>
    <row r="566" spans="1:9" ht="27" customHeight="1" x14ac:dyDescent="0.25">
      <c r="A566" s="36" t="s">
        <v>1</v>
      </c>
      <c r="B566" s="22" t="s">
        <v>1</v>
      </c>
      <c r="C566" s="22" t="s">
        <v>1</v>
      </c>
      <c r="D566" s="22" t="s">
        <v>133</v>
      </c>
      <c r="E566" s="23" t="s">
        <v>13</v>
      </c>
      <c r="F566" s="1" t="s">
        <v>134</v>
      </c>
      <c r="G566" s="2">
        <v>78597</v>
      </c>
      <c r="H566" s="2">
        <v>78597</v>
      </c>
      <c r="I566" s="18">
        <f t="shared" si="10"/>
        <v>1</v>
      </c>
    </row>
    <row r="567" spans="1:9" ht="27" customHeight="1" x14ac:dyDescent="0.25">
      <c r="A567" s="34"/>
      <c r="B567" s="19" t="s">
        <v>115</v>
      </c>
      <c r="C567" s="19"/>
      <c r="D567" s="19"/>
      <c r="E567" s="35"/>
      <c r="F567" s="10" t="s">
        <v>116</v>
      </c>
      <c r="G567" s="11">
        <f>G568+G569+G570+G571+G573+G574+G575+G576+G577+G578+G580+G572+G579</f>
        <v>11460303.49</v>
      </c>
      <c r="H567" s="11">
        <f>H568+H569+H570+H571+H573+H574+H575+H576+H577+H578+H580+H572</f>
        <v>11263291.729999999</v>
      </c>
      <c r="I567" s="18">
        <f t="shared" si="10"/>
        <v>0.98280920220202639</v>
      </c>
    </row>
    <row r="568" spans="1:9" ht="34.9" customHeight="1" x14ac:dyDescent="0.25">
      <c r="A568" s="42"/>
      <c r="B568" s="32"/>
      <c r="C568" s="32"/>
      <c r="D568" s="32" t="s">
        <v>274</v>
      </c>
      <c r="E568" s="33">
        <v>0</v>
      </c>
      <c r="F568" s="4" t="s">
        <v>275</v>
      </c>
      <c r="G568" s="3">
        <v>3266.1</v>
      </c>
      <c r="H568" s="3">
        <v>1398.99</v>
      </c>
      <c r="I568" s="18">
        <f t="shared" si="10"/>
        <v>0.42833654817672456</v>
      </c>
    </row>
    <row r="569" spans="1:9" ht="27" customHeight="1" x14ac:dyDescent="0.25">
      <c r="A569" s="36" t="s">
        <v>1</v>
      </c>
      <c r="B569" s="22" t="s">
        <v>1</v>
      </c>
      <c r="C569" s="22" t="s">
        <v>1</v>
      </c>
      <c r="D569" s="22" t="s">
        <v>172</v>
      </c>
      <c r="E569" s="23" t="s">
        <v>13</v>
      </c>
      <c r="F569" s="1" t="s">
        <v>173</v>
      </c>
      <c r="G569" s="2">
        <v>237792.08</v>
      </c>
      <c r="H569" s="2">
        <v>237792.08</v>
      </c>
      <c r="I569" s="18">
        <f t="shared" si="10"/>
        <v>1</v>
      </c>
    </row>
    <row r="570" spans="1:9" ht="27" customHeight="1" x14ac:dyDescent="0.25">
      <c r="A570" s="36" t="s">
        <v>1</v>
      </c>
      <c r="B570" s="22" t="s">
        <v>1</v>
      </c>
      <c r="C570" s="22" t="s">
        <v>1</v>
      </c>
      <c r="D570" s="22" t="s">
        <v>139</v>
      </c>
      <c r="E570" s="23" t="s">
        <v>13</v>
      </c>
      <c r="F570" s="1" t="s">
        <v>140</v>
      </c>
      <c r="G570" s="2">
        <v>51101.09</v>
      </c>
      <c r="H570" s="2">
        <v>51101.09</v>
      </c>
      <c r="I570" s="18">
        <f t="shared" si="10"/>
        <v>1</v>
      </c>
    </row>
    <row r="571" spans="1:9" ht="27" customHeight="1" x14ac:dyDescent="0.25">
      <c r="A571" s="36" t="s">
        <v>1</v>
      </c>
      <c r="B571" s="22" t="s">
        <v>1</v>
      </c>
      <c r="C571" s="22" t="s">
        <v>1</v>
      </c>
      <c r="D571" s="22" t="s">
        <v>141</v>
      </c>
      <c r="E571" s="23" t="s">
        <v>13</v>
      </c>
      <c r="F571" s="1" t="s">
        <v>297</v>
      </c>
      <c r="G571" s="2">
        <v>5120.5</v>
      </c>
      <c r="H571" s="2">
        <v>4689.8999999999996</v>
      </c>
      <c r="I571" s="18">
        <f t="shared" si="10"/>
        <v>0.91590664974123615</v>
      </c>
    </row>
    <row r="572" spans="1:9" ht="27" customHeight="1" x14ac:dyDescent="0.25">
      <c r="A572" s="36"/>
      <c r="B572" s="22"/>
      <c r="C572" s="22"/>
      <c r="D572" s="22" t="s">
        <v>142</v>
      </c>
      <c r="E572" s="23" t="s">
        <v>13</v>
      </c>
      <c r="F572" s="1" t="s">
        <v>143</v>
      </c>
      <c r="G572" s="3">
        <v>80000</v>
      </c>
      <c r="H572" s="3">
        <v>67011.19</v>
      </c>
      <c r="I572" s="18">
        <f t="shared" si="10"/>
        <v>0.83763987500000003</v>
      </c>
    </row>
    <row r="573" spans="1:9" ht="28.15" customHeight="1" x14ac:dyDescent="0.25">
      <c r="A573" s="36"/>
      <c r="B573" s="22"/>
      <c r="C573" s="22"/>
      <c r="D573" s="22" t="s">
        <v>155</v>
      </c>
      <c r="E573" s="23" t="s">
        <v>13</v>
      </c>
      <c r="F573" s="1" t="s">
        <v>156</v>
      </c>
      <c r="G573" s="3">
        <v>4750</v>
      </c>
      <c r="H573" s="3">
        <v>0</v>
      </c>
      <c r="I573" s="18">
        <f t="shared" si="10"/>
        <v>0</v>
      </c>
    </row>
    <row r="574" spans="1:9" ht="24.6" customHeight="1" x14ac:dyDescent="0.25">
      <c r="A574" s="36" t="s">
        <v>1</v>
      </c>
      <c r="B574" s="22" t="s">
        <v>1</v>
      </c>
      <c r="C574" s="22" t="s">
        <v>1</v>
      </c>
      <c r="D574" s="22" t="s">
        <v>159</v>
      </c>
      <c r="E574" s="23" t="s">
        <v>13</v>
      </c>
      <c r="F574" s="1" t="s">
        <v>160</v>
      </c>
      <c r="G574" s="3">
        <v>3800</v>
      </c>
      <c r="H574" s="3">
        <v>3039.04</v>
      </c>
      <c r="I574" s="18">
        <f t="shared" si="10"/>
        <v>0.79974736842105265</v>
      </c>
    </row>
    <row r="575" spans="1:9" ht="27" customHeight="1" x14ac:dyDescent="0.25">
      <c r="A575" s="36" t="s">
        <v>1</v>
      </c>
      <c r="B575" s="22" t="s">
        <v>1</v>
      </c>
      <c r="C575" s="22" t="s">
        <v>1</v>
      </c>
      <c r="D575" s="22" t="s">
        <v>146</v>
      </c>
      <c r="E575" s="23" t="s">
        <v>13</v>
      </c>
      <c r="F575" s="1" t="s">
        <v>147</v>
      </c>
      <c r="G575" s="3">
        <v>11050797.58</v>
      </c>
      <c r="H575" s="3">
        <v>10877330.85</v>
      </c>
      <c r="I575" s="18">
        <f t="shared" si="10"/>
        <v>0.9843027864057573</v>
      </c>
    </row>
    <row r="576" spans="1:9" ht="30.6" customHeight="1" x14ac:dyDescent="0.25">
      <c r="A576" s="36" t="s">
        <v>1</v>
      </c>
      <c r="B576" s="22" t="s">
        <v>1</v>
      </c>
      <c r="C576" s="22" t="s">
        <v>1</v>
      </c>
      <c r="D576" s="22" t="s">
        <v>188</v>
      </c>
      <c r="E576" s="23" t="s">
        <v>13</v>
      </c>
      <c r="F576" s="1" t="s">
        <v>189</v>
      </c>
      <c r="G576" s="3">
        <v>1900</v>
      </c>
      <c r="H576" s="3">
        <v>620.79</v>
      </c>
      <c r="I576" s="18">
        <f t="shared" si="10"/>
        <v>0.32673157894736843</v>
      </c>
    </row>
    <row r="577" spans="1:9" ht="30.6" customHeight="1" x14ac:dyDescent="0.25">
      <c r="A577" s="36"/>
      <c r="B577" s="22"/>
      <c r="C577" s="22"/>
      <c r="D577" s="22" t="s">
        <v>157</v>
      </c>
      <c r="E577" s="23" t="s">
        <v>13</v>
      </c>
      <c r="F577" s="1" t="s">
        <v>158</v>
      </c>
      <c r="G577" s="3">
        <v>13900</v>
      </c>
      <c r="H577" s="3">
        <v>12951.9</v>
      </c>
      <c r="I577" s="18">
        <f t="shared" si="10"/>
        <v>0.93179136690647479</v>
      </c>
    </row>
    <row r="578" spans="1:9" ht="30.6" customHeight="1" x14ac:dyDescent="0.25">
      <c r="A578" s="36"/>
      <c r="B578" s="22"/>
      <c r="C578" s="22"/>
      <c r="D578" s="22" t="s">
        <v>194</v>
      </c>
      <c r="E578" s="23" t="s">
        <v>13</v>
      </c>
      <c r="F578" s="1" t="s">
        <v>195</v>
      </c>
      <c r="G578" s="3">
        <v>6236.14</v>
      </c>
      <c r="H578" s="3">
        <v>6236.14</v>
      </c>
      <c r="I578" s="18">
        <f t="shared" si="10"/>
        <v>1</v>
      </c>
    </row>
    <row r="579" spans="1:9" ht="30.6" customHeight="1" x14ac:dyDescent="0.25">
      <c r="A579" s="36"/>
      <c r="B579" s="22"/>
      <c r="C579" s="22"/>
      <c r="D579" s="22" t="s">
        <v>165</v>
      </c>
      <c r="E579" s="23" t="s">
        <v>13</v>
      </c>
      <c r="F579" s="1" t="s">
        <v>166</v>
      </c>
      <c r="G579" s="3">
        <v>500</v>
      </c>
      <c r="H579" s="3">
        <v>0</v>
      </c>
      <c r="I579" s="18">
        <f t="shared" si="10"/>
        <v>0</v>
      </c>
    </row>
    <row r="580" spans="1:9" ht="25.9" customHeight="1" x14ac:dyDescent="0.25">
      <c r="A580" s="36"/>
      <c r="B580" s="22"/>
      <c r="C580" s="22"/>
      <c r="D580" s="22">
        <v>471</v>
      </c>
      <c r="E580" s="37">
        <v>0</v>
      </c>
      <c r="F580" s="1" t="s">
        <v>302</v>
      </c>
      <c r="G580" s="3">
        <v>1140</v>
      </c>
      <c r="H580" s="3">
        <v>1119.76</v>
      </c>
      <c r="I580" s="18">
        <f t="shared" si="10"/>
        <v>0.9822456140350877</v>
      </c>
    </row>
    <row r="581" spans="1:9" ht="27" customHeight="1" x14ac:dyDescent="0.25">
      <c r="A581" s="34"/>
      <c r="B581" s="19" t="s">
        <v>268</v>
      </c>
      <c r="C581" s="19"/>
      <c r="D581" s="19"/>
      <c r="E581" s="35"/>
      <c r="F581" s="10" t="s">
        <v>269</v>
      </c>
      <c r="G581" s="11">
        <f>G582+G583+G584+G585+G586+G587</f>
        <v>507296.13</v>
      </c>
      <c r="H581" s="11">
        <f>H582+H583+H584+H585+H586+H587</f>
        <v>343921.19999999995</v>
      </c>
      <c r="I581" s="18">
        <f t="shared" si="10"/>
        <v>0.67794958341196088</v>
      </c>
    </row>
    <row r="582" spans="1:9" ht="19.149999999999999" customHeight="1" x14ac:dyDescent="0.25">
      <c r="A582" s="36" t="s">
        <v>1</v>
      </c>
      <c r="B582" s="22" t="s">
        <v>1</v>
      </c>
      <c r="C582" s="22" t="s">
        <v>1</v>
      </c>
      <c r="D582" s="22" t="s">
        <v>139</v>
      </c>
      <c r="E582" s="23" t="s">
        <v>13</v>
      </c>
      <c r="F582" s="1" t="s">
        <v>140</v>
      </c>
      <c r="G582" s="2">
        <v>2569.9699999999998</v>
      </c>
      <c r="H582" s="2">
        <v>1696.58</v>
      </c>
      <c r="I582" s="18">
        <f t="shared" si="10"/>
        <v>0.6601555660182804</v>
      </c>
    </row>
    <row r="583" spans="1:9" ht="20.45" customHeight="1" x14ac:dyDescent="0.25">
      <c r="A583" s="36" t="s">
        <v>1</v>
      </c>
      <c r="B583" s="22" t="s">
        <v>1</v>
      </c>
      <c r="C583" s="22" t="s">
        <v>1</v>
      </c>
      <c r="D583" s="22" t="s">
        <v>141</v>
      </c>
      <c r="E583" s="23" t="s">
        <v>13</v>
      </c>
      <c r="F583" s="1" t="s">
        <v>297</v>
      </c>
      <c r="G583" s="2">
        <v>302.69</v>
      </c>
      <c r="H583" s="2">
        <v>0</v>
      </c>
      <c r="I583" s="18">
        <f t="shared" ref="I583:I636" si="11">IF($G583=0,0,$H583/$G583)</f>
        <v>0</v>
      </c>
    </row>
    <row r="584" spans="1:9" ht="22.15" customHeight="1" x14ac:dyDescent="0.25">
      <c r="A584" s="36" t="s">
        <v>1</v>
      </c>
      <c r="B584" s="22" t="s">
        <v>1</v>
      </c>
      <c r="C584" s="22" t="s">
        <v>1</v>
      </c>
      <c r="D584" s="22" t="s">
        <v>142</v>
      </c>
      <c r="E584" s="23" t="s">
        <v>13</v>
      </c>
      <c r="F584" s="1" t="s">
        <v>143</v>
      </c>
      <c r="G584" s="2">
        <v>30489.56</v>
      </c>
      <c r="H584" s="2">
        <v>29786.51</v>
      </c>
      <c r="I584" s="18">
        <f t="shared" si="11"/>
        <v>0.97694128744396436</v>
      </c>
    </row>
    <row r="585" spans="1:9" ht="25.9" customHeight="1" x14ac:dyDescent="0.25">
      <c r="A585" s="36" t="s">
        <v>1</v>
      </c>
      <c r="B585" s="22" t="s">
        <v>1</v>
      </c>
      <c r="C585" s="22" t="s">
        <v>1</v>
      </c>
      <c r="D585" s="22" t="s">
        <v>155</v>
      </c>
      <c r="E585" s="23" t="s">
        <v>13</v>
      </c>
      <c r="F585" s="1" t="s">
        <v>156</v>
      </c>
      <c r="G585" s="2">
        <v>38851.46</v>
      </c>
      <c r="H585" s="2">
        <v>27713.37</v>
      </c>
      <c r="I585" s="18">
        <f t="shared" si="11"/>
        <v>0.7133160504135494</v>
      </c>
    </row>
    <row r="586" spans="1:9" ht="24.6" customHeight="1" x14ac:dyDescent="0.25">
      <c r="A586" s="36" t="s">
        <v>1</v>
      </c>
      <c r="B586" s="22" t="s">
        <v>1</v>
      </c>
      <c r="C586" s="22" t="s">
        <v>1</v>
      </c>
      <c r="D586" s="22" t="s">
        <v>146</v>
      </c>
      <c r="E586" s="23" t="s">
        <v>13</v>
      </c>
      <c r="F586" s="1" t="s">
        <v>147</v>
      </c>
      <c r="G586" s="2">
        <v>434987.13</v>
      </c>
      <c r="H586" s="2">
        <v>284724.74</v>
      </c>
      <c r="I586" s="18">
        <f t="shared" si="11"/>
        <v>0.65455899810185181</v>
      </c>
    </row>
    <row r="587" spans="1:9" ht="21.6" customHeight="1" x14ac:dyDescent="0.25">
      <c r="A587" s="36"/>
      <c r="B587" s="22"/>
      <c r="C587" s="22"/>
      <c r="D587" s="22">
        <v>471</v>
      </c>
      <c r="E587" s="37">
        <v>0</v>
      </c>
      <c r="F587" s="1" t="s">
        <v>302</v>
      </c>
      <c r="G587" s="2">
        <v>95.32</v>
      </c>
      <c r="H587" s="2">
        <v>0</v>
      </c>
      <c r="I587" s="18">
        <f t="shared" si="11"/>
        <v>0</v>
      </c>
    </row>
    <row r="588" spans="1:9" ht="27" customHeight="1" x14ac:dyDescent="0.25">
      <c r="A588" s="34"/>
      <c r="B588" s="19" t="s">
        <v>117</v>
      </c>
      <c r="C588" s="19"/>
      <c r="D588" s="19"/>
      <c r="E588" s="35"/>
      <c r="F588" s="10" t="s">
        <v>118</v>
      </c>
      <c r="G588" s="11">
        <f>G589+G590+G591+G593+G594++G596+G592+G595</f>
        <v>1027410.912</v>
      </c>
      <c r="H588" s="11">
        <f>H589+H590+H591+H593+H594++H596+H592+H595</f>
        <v>863763.02</v>
      </c>
      <c r="I588" s="18">
        <f t="shared" si="11"/>
        <v>0.84071816827267654</v>
      </c>
    </row>
    <row r="589" spans="1:9" ht="27" customHeight="1" x14ac:dyDescent="0.25">
      <c r="A589" s="36" t="s">
        <v>1</v>
      </c>
      <c r="B589" s="22" t="s">
        <v>1</v>
      </c>
      <c r="C589" s="22" t="s">
        <v>1</v>
      </c>
      <c r="D589" s="22" t="s">
        <v>139</v>
      </c>
      <c r="E589" s="23" t="s">
        <v>13</v>
      </c>
      <c r="F589" s="1" t="s">
        <v>140</v>
      </c>
      <c r="G589" s="2">
        <v>513.4</v>
      </c>
      <c r="H589" s="2">
        <v>513.16</v>
      </c>
      <c r="I589" s="18">
        <f t="shared" si="11"/>
        <v>0.99953252824308525</v>
      </c>
    </row>
    <row r="590" spans="1:9" ht="27" customHeight="1" x14ac:dyDescent="0.25">
      <c r="A590" s="36" t="s">
        <v>1</v>
      </c>
      <c r="B590" s="22" t="s">
        <v>1</v>
      </c>
      <c r="C590" s="22" t="s">
        <v>1</v>
      </c>
      <c r="D590" s="22" t="s">
        <v>142</v>
      </c>
      <c r="E590" s="23" t="s">
        <v>13</v>
      </c>
      <c r="F590" s="1" t="s">
        <v>143</v>
      </c>
      <c r="G590" s="2">
        <v>11320.92</v>
      </c>
      <c r="H590" s="2">
        <v>11318.57</v>
      </c>
      <c r="I590" s="18">
        <f t="shared" si="11"/>
        <v>0.99979241969733901</v>
      </c>
    </row>
    <row r="591" spans="1:9" ht="27" customHeight="1" x14ac:dyDescent="0.25">
      <c r="A591" s="36" t="s">
        <v>1</v>
      </c>
      <c r="B591" s="22" t="s">
        <v>1</v>
      </c>
      <c r="C591" s="22" t="s">
        <v>1</v>
      </c>
      <c r="D591" s="22" t="s">
        <v>155</v>
      </c>
      <c r="E591" s="23" t="s">
        <v>13</v>
      </c>
      <c r="F591" s="1" t="s">
        <v>156</v>
      </c>
      <c r="G591" s="2">
        <v>61852.4</v>
      </c>
      <c r="H591" s="2">
        <v>40217.32</v>
      </c>
      <c r="I591" s="18">
        <f t="shared" si="11"/>
        <v>0.65021438133362652</v>
      </c>
    </row>
    <row r="592" spans="1:9" ht="27" customHeight="1" x14ac:dyDescent="0.25">
      <c r="A592" s="36"/>
      <c r="B592" s="22"/>
      <c r="C592" s="22"/>
      <c r="D592" s="22" t="s">
        <v>159</v>
      </c>
      <c r="E592" s="23" t="s">
        <v>13</v>
      </c>
      <c r="F592" s="1" t="s">
        <v>160</v>
      </c>
      <c r="G592" s="3">
        <v>2687.51</v>
      </c>
      <c r="H592" s="3">
        <v>2687.51</v>
      </c>
      <c r="I592" s="18">
        <f t="shared" si="11"/>
        <v>1</v>
      </c>
    </row>
    <row r="593" spans="1:9" ht="27" customHeight="1" x14ac:dyDescent="0.25">
      <c r="A593" s="36"/>
      <c r="B593" s="22"/>
      <c r="C593" s="22"/>
      <c r="D593" s="22">
        <v>427</v>
      </c>
      <c r="E593" s="37">
        <v>0</v>
      </c>
      <c r="F593" s="1" t="s">
        <v>132</v>
      </c>
      <c r="G593" s="3">
        <v>8241.82</v>
      </c>
      <c r="H593" s="3">
        <v>8205.82</v>
      </c>
      <c r="I593" s="18">
        <f t="shared" si="11"/>
        <v>0.99563203273063472</v>
      </c>
    </row>
    <row r="594" spans="1:9" ht="27" customHeight="1" x14ac:dyDescent="0.25">
      <c r="A594" s="36" t="s">
        <v>1</v>
      </c>
      <c r="B594" s="22" t="s">
        <v>1</v>
      </c>
      <c r="C594" s="22" t="s">
        <v>1</v>
      </c>
      <c r="D594" s="22" t="s">
        <v>146</v>
      </c>
      <c r="E594" s="23" t="s">
        <v>13</v>
      </c>
      <c r="F594" s="1" t="s">
        <v>147</v>
      </c>
      <c r="G594" s="3">
        <v>923295.86199999996</v>
      </c>
      <c r="H594" s="3">
        <v>786322.63</v>
      </c>
      <c r="I594" s="18">
        <f t="shared" si="11"/>
        <v>0.8516475188101732</v>
      </c>
    </row>
    <row r="595" spans="1:9" ht="27" customHeight="1" x14ac:dyDescent="0.25">
      <c r="A595" s="36"/>
      <c r="B595" s="22"/>
      <c r="C595" s="22"/>
      <c r="D595" s="22" t="s">
        <v>157</v>
      </c>
      <c r="E595" s="23" t="s">
        <v>13</v>
      </c>
      <c r="F595" s="1" t="s">
        <v>158</v>
      </c>
      <c r="G595" s="3">
        <v>5000</v>
      </c>
      <c r="H595" s="3">
        <v>0</v>
      </c>
      <c r="I595" s="18">
        <f t="shared" si="11"/>
        <v>0</v>
      </c>
    </row>
    <row r="596" spans="1:9" ht="27" customHeight="1" x14ac:dyDescent="0.25">
      <c r="A596" s="36" t="s">
        <v>1</v>
      </c>
      <c r="B596" s="22" t="s">
        <v>1</v>
      </c>
      <c r="C596" s="22" t="s">
        <v>1</v>
      </c>
      <c r="D596" s="22" t="s">
        <v>167</v>
      </c>
      <c r="E596" s="23" t="s">
        <v>13</v>
      </c>
      <c r="F596" s="1" t="s">
        <v>168</v>
      </c>
      <c r="G596" s="2">
        <v>14499</v>
      </c>
      <c r="H596" s="2">
        <v>14498.01</v>
      </c>
      <c r="I596" s="18">
        <f t="shared" si="11"/>
        <v>0.99993171942892611</v>
      </c>
    </row>
    <row r="597" spans="1:9" ht="27" customHeight="1" x14ac:dyDescent="0.25">
      <c r="A597" s="34"/>
      <c r="B597" s="19" t="s">
        <v>270</v>
      </c>
      <c r="C597" s="19"/>
      <c r="D597" s="19"/>
      <c r="E597" s="35"/>
      <c r="F597" s="10" t="s">
        <v>271</v>
      </c>
      <c r="G597" s="11">
        <f>G602+G603+G604+G605+G598+G599+G600+G601</f>
        <v>891800</v>
      </c>
      <c r="H597" s="11">
        <f>H602+H603+H604+H605+H598+H599+H600+H601</f>
        <v>821787.36</v>
      </c>
      <c r="I597" s="18">
        <f t="shared" si="11"/>
        <v>0.9214928907826867</v>
      </c>
    </row>
    <row r="598" spans="1:9" ht="27" customHeight="1" x14ac:dyDescent="0.25">
      <c r="A598" s="42"/>
      <c r="B598" s="32"/>
      <c r="C598" s="32"/>
      <c r="D598" s="32" t="s">
        <v>172</v>
      </c>
      <c r="E598" s="41" t="s">
        <v>13</v>
      </c>
      <c r="F598" s="4" t="s">
        <v>173</v>
      </c>
      <c r="G598" s="3">
        <v>11813</v>
      </c>
      <c r="H598" s="3">
        <v>6750</v>
      </c>
      <c r="I598" s="18">
        <f t="shared" si="11"/>
        <v>0.57140438499957669</v>
      </c>
    </row>
    <row r="599" spans="1:9" ht="27" customHeight="1" x14ac:dyDescent="0.25">
      <c r="A599" s="42"/>
      <c r="B599" s="32"/>
      <c r="C599" s="32"/>
      <c r="D599" s="32" t="s">
        <v>139</v>
      </c>
      <c r="E599" s="41" t="s">
        <v>13</v>
      </c>
      <c r="F599" s="4" t="s">
        <v>140</v>
      </c>
      <c r="G599" s="3">
        <v>2031</v>
      </c>
      <c r="H599" s="3">
        <v>1160.33</v>
      </c>
      <c r="I599" s="18">
        <f t="shared" si="11"/>
        <v>0.57130969965534217</v>
      </c>
    </row>
    <row r="600" spans="1:9" ht="27" customHeight="1" x14ac:dyDescent="0.25">
      <c r="A600" s="42"/>
      <c r="B600" s="32"/>
      <c r="C600" s="32"/>
      <c r="D600" s="32" t="s">
        <v>141</v>
      </c>
      <c r="E600" s="41" t="s">
        <v>13</v>
      </c>
      <c r="F600" s="4" t="s">
        <v>297</v>
      </c>
      <c r="G600" s="3">
        <v>289.5</v>
      </c>
      <c r="H600" s="3">
        <v>165.37</v>
      </c>
      <c r="I600" s="18">
        <f t="shared" si="11"/>
        <v>0.57122625215889467</v>
      </c>
    </row>
    <row r="601" spans="1:9" ht="27" customHeight="1" x14ac:dyDescent="0.25">
      <c r="A601" s="42"/>
      <c r="B601" s="32"/>
      <c r="C601" s="32"/>
      <c r="D601" s="32" t="s">
        <v>155</v>
      </c>
      <c r="E601" s="41" t="s">
        <v>13</v>
      </c>
      <c r="F601" s="4" t="s">
        <v>156</v>
      </c>
      <c r="G601" s="3">
        <v>6254</v>
      </c>
      <c r="H601" s="3">
        <v>4256.5</v>
      </c>
      <c r="I601" s="18">
        <f t="shared" si="11"/>
        <v>0.68060441317556764</v>
      </c>
    </row>
    <row r="602" spans="1:9" ht="26.45" customHeight="1" x14ac:dyDescent="0.25">
      <c r="A602" s="36" t="s">
        <v>1</v>
      </c>
      <c r="B602" s="22" t="s">
        <v>1</v>
      </c>
      <c r="C602" s="22" t="s">
        <v>1</v>
      </c>
      <c r="D602" s="22" t="s">
        <v>146</v>
      </c>
      <c r="E602" s="23" t="s">
        <v>13</v>
      </c>
      <c r="F602" s="1" t="s">
        <v>147</v>
      </c>
      <c r="G602" s="2">
        <v>19866.5</v>
      </c>
      <c r="H602" s="2">
        <v>19496.5</v>
      </c>
      <c r="I602" s="18">
        <f t="shared" si="11"/>
        <v>0.98137568268190167</v>
      </c>
    </row>
    <row r="603" spans="1:9" ht="26.45" customHeight="1" x14ac:dyDescent="0.25">
      <c r="A603" s="36"/>
      <c r="B603" s="22"/>
      <c r="C603" s="22"/>
      <c r="D603" s="22" t="s">
        <v>152</v>
      </c>
      <c r="E603" s="23" t="s">
        <v>13</v>
      </c>
      <c r="F603" s="1" t="s">
        <v>153</v>
      </c>
      <c r="G603" s="2">
        <v>1535</v>
      </c>
      <c r="H603" s="2">
        <v>1534</v>
      </c>
      <c r="I603" s="18">
        <f t="shared" si="11"/>
        <v>0.99934853420195435</v>
      </c>
    </row>
    <row r="604" spans="1:9" ht="26.45" customHeight="1" x14ac:dyDescent="0.25">
      <c r="A604" s="36"/>
      <c r="B604" s="22"/>
      <c r="C604" s="22"/>
      <c r="D604" s="22" t="s">
        <v>356</v>
      </c>
      <c r="E604" s="23" t="s">
        <v>13</v>
      </c>
      <c r="F604" s="1" t="s">
        <v>357</v>
      </c>
      <c r="G604" s="2">
        <v>11</v>
      </c>
      <c r="H604" s="2">
        <v>11</v>
      </c>
      <c r="I604" s="18">
        <f t="shared" si="11"/>
        <v>1</v>
      </c>
    </row>
    <row r="605" spans="1:9" ht="34.9" customHeight="1" x14ac:dyDescent="0.25">
      <c r="A605" s="36" t="s">
        <v>1</v>
      </c>
      <c r="B605" s="22" t="s">
        <v>1</v>
      </c>
      <c r="C605" s="22" t="s">
        <v>1</v>
      </c>
      <c r="D605" s="22" t="s">
        <v>208</v>
      </c>
      <c r="E605" s="23" t="s">
        <v>13</v>
      </c>
      <c r="F605" s="1" t="s">
        <v>209</v>
      </c>
      <c r="G605" s="2">
        <v>850000</v>
      </c>
      <c r="H605" s="2">
        <v>788413.66</v>
      </c>
      <c r="I605" s="18">
        <f t="shared" si="11"/>
        <v>0.92754548235294121</v>
      </c>
    </row>
    <row r="606" spans="1:9" ht="27" customHeight="1" x14ac:dyDescent="0.25">
      <c r="A606" s="34"/>
      <c r="B606" s="19" t="s">
        <v>272</v>
      </c>
      <c r="C606" s="19"/>
      <c r="D606" s="19"/>
      <c r="E606" s="35"/>
      <c r="F606" s="10" t="s">
        <v>273</v>
      </c>
      <c r="G606" s="11">
        <f>G607+G608+G609</f>
        <v>385034.6</v>
      </c>
      <c r="H606" s="11">
        <f>H607+H608+H609</f>
        <v>384870.76</v>
      </c>
      <c r="I606" s="18">
        <f t="shared" si="11"/>
        <v>0.99957447979999725</v>
      </c>
    </row>
    <row r="607" spans="1:9" ht="39.950000000000003" customHeight="1" x14ac:dyDescent="0.25">
      <c r="A607" s="36" t="s">
        <v>1</v>
      </c>
      <c r="B607" s="22" t="s">
        <v>1</v>
      </c>
      <c r="C607" s="22" t="s">
        <v>1</v>
      </c>
      <c r="D607" s="22" t="s">
        <v>274</v>
      </c>
      <c r="E607" s="23" t="s">
        <v>13</v>
      </c>
      <c r="F607" s="1" t="s">
        <v>275</v>
      </c>
      <c r="G607" s="2">
        <v>239834.2</v>
      </c>
      <c r="H607" s="2">
        <v>239834.2</v>
      </c>
      <c r="I607" s="18">
        <f t="shared" si="11"/>
        <v>1</v>
      </c>
    </row>
    <row r="608" spans="1:9" ht="25.15" customHeight="1" x14ac:dyDescent="0.25">
      <c r="A608" s="36"/>
      <c r="B608" s="22"/>
      <c r="C608" s="22"/>
      <c r="D608" s="22" t="s">
        <v>184</v>
      </c>
      <c r="E608" s="23" t="s">
        <v>13</v>
      </c>
      <c r="F608" s="1" t="s">
        <v>185</v>
      </c>
      <c r="G608" s="2">
        <v>2850</v>
      </c>
      <c r="H608" s="2">
        <v>2719.46</v>
      </c>
      <c r="I608" s="18">
        <f t="shared" si="11"/>
        <v>0.95419649122807015</v>
      </c>
    </row>
    <row r="609" spans="1:9" ht="27" customHeight="1" x14ac:dyDescent="0.25">
      <c r="A609" s="36" t="s">
        <v>1</v>
      </c>
      <c r="B609" s="22" t="s">
        <v>1</v>
      </c>
      <c r="C609" s="22" t="s">
        <v>1</v>
      </c>
      <c r="D609" s="22" t="s">
        <v>146</v>
      </c>
      <c r="E609" s="23" t="s">
        <v>13</v>
      </c>
      <c r="F609" s="1" t="s">
        <v>147</v>
      </c>
      <c r="G609" s="2">
        <v>142350.39999999999</v>
      </c>
      <c r="H609" s="2">
        <v>142317.1</v>
      </c>
      <c r="I609" s="18">
        <f t="shared" si="11"/>
        <v>0.99976607020422847</v>
      </c>
    </row>
    <row r="610" spans="1:9" ht="27" customHeight="1" x14ac:dyDescent="0.25">
      <c r="A610" s="34"/>
      <c r="B610" s="19" t="s">
        <v>276</v>
      </c>
      <c r="C610" s="19"/>
      <c r="D610" s="19"/>
      <c r="E610" s="35"/>
      <c r="F610" s="10" t="s">
        <v>277</v>
      </c>
      <c r="G610" s="11">
        <f>G611+G612+G613</f>
        <v>3848841.17</v>
      </c>
      <c r="H610" s="11">
        <f>H611+H612+H613</f>
        <v>3469935.67</v>
      </c>
      <c r="I610" s="18">
        <f t="shared" si="11"/>
        <v>0.90155335508427847</v>
      </c>
    </row>
    <row r="611" spans="1:9" ht="27" customHeight="1" x14ac:dyDescent="0.25">
      <c r="A611" s="36" t="s">
        <v>1</v>
      </c>
      <c r="B611" s="22" t="s">
        <v>1</v>
      </c>
      <c r="C611" s="22" t="s">
        <v>1</v>
      </c>
      <c r="D611" s="22" t="s">
        <v>159</v>
      </c>
      <c r="E611" s="23" t="s">
        <v>13</v>
      </c>
      <c r="F611" s="1" t="s">
        <v>160</v>
      </c>
      <c r="G611" s="2">
        <v>1808061.42</v>
      </c>
      <c r="H611" s="2">
        <v>1684159.91</v>
      </c>
      <c r="I611" s="18">
        <f t="shared" si="11"/>
        <v>0.93147273171726652</v>
      </c>
    </row>
    <row r="612" spans="1:9" ht="27" customHeight="1" x14ac:dyDescent="0.25">
      <c r="A612" s="36" t="s">
        <v>1</v>
      </c>
      <c r="B612" s="22" t="s">
        <v>1</v>
      </c>
      <c r="C612" s="22" t="s">
        <v>1</v>
      </c>
      <c r="D612" s="22" t="s">
        <v>146</v>
      </c>
      <c r="E612" s="23" t="s">
        <v>13</v>
      </c>
      <c r="F612" s="1" t="s">
        <v>147</v>
      </c>
      <c r="G612" s="2">
        <v>921150</v>
      </c>
      <c r="H612" s="2">
        <v>917010.99</v>
      </c>
      <c r="I612" s="18">
        <f t="shared" si="11"/>
        <v>0.99550669272105519</v>
      </c>
    </row>
    <row r="613" spans="1:9" ht="24.6" customHeight="1" x14ac:dyDescent="0.25">
      <c r="A613" s="36" t="s">
        <v>1</v>
      </c>
      <c r="B613" s="22" t="s">
        <v>1</v>
      </c>
      <c r="C613" s="22" t="s">
        <v>1</v>
      </c>
      <c r="D613" s="22" t="s">
        <v>133</v>
      </c>
      <c r="E613" s="23" t="s">
        <v>13</v>
      </c>
      <c r="F613" s="1" t="s">
        <v>134</v>
      </c>
      <c r="G613" s="2">
        <v>1119629.75</v>
      </c>
      <c r="H613" s="2">
        <v>868764.77</v>
      </c>
      <c r="I613" s="18">
        <f t="shared" si="11"/>
        <v>0.77593934066149994</v>
      </c>
    </row>
    <row r="614" spans="1:9" ht="27" customHeight="1" x14ac:dyDescent="0.25">
      <c r="A614" s="34"/>
      <c r="B614" s="19" t="s">
        <v>278</v>
      </c>
      <c r="C614" s="19"/>
      <c r="D614" s="19"/>
      <c r="E614" s="35"/>
      <c r="F614" s="10" t="s">
        <v>279</v>
      </c>
      <c r="G614" s="11">
        <f>G615+G616+G617</f>
        <v>397551.7</v>
      </c>
      <c r="H614" s="11">
        <f>H615+H616+H617</f>
        <v>376013.75</v>
      </c>
      <c r="I614" s="18">
        <f t="shared" si="11"/>
        <v>0.94582352433658312</v>
      </c>
    </row>
    <row r="615" spans="1:9" ht="27" customHeight="1" x14ac:dyDescent="0.25">
      <c r="A615" s="36" t="s">
        <v>1</v>
      </c>
      <c r="B615" s="22" t="s">
        <v>1</v>
      </c>
      <c r="C615" s="22" t="s">
        <v>1</v>
      </c>
      <c r="D615" s="22" t="s">
        <v>27</v>
      </c>
      <c r="E615" s="23" t="s">
        <v>13</v>
      </c>
      <c r="F615" s="1" t="s">
        <v>300</v>
      </c>
      <c r="G615" s="2">
        <v>30000</v>
      </c>
      <c r="H615" s="2">
        <v>15182.1</v>
      </c>
      <c r="I615" s="18">
        <f t="shared" si="11"/>
        <v>0.50607000000000002</v>
      </c>
    </row>
    <row r="616" spans="1:9" ht="27" customHeight="1" x14ac:dyDescent="0.25">
      <c r="A616" s="36" t="s">
        <v>1</v>
      </c>
      <c r="B616" s="22" t="s">
        <v>1</v>
      </c>
      <c r="C616" s="22" t="s">
        <v>1</v>
      </c>
      <c r="D616" s="22" t="s">
        <v>155</v>
      </c>
      <c r="E616" s="23" t="s">
        <v>13</v>
      </c>
      <c r="F616" s="1" t="s">
        <v>156</v>
      </c>
      <c r="G616" s="2">
        <v>1500</v>
      </c>
      <c r="H616" s="2">
        <v>730</v>
      </c>
      <c r="I616" s="18">
        <f t="shared" si="11"/>
        <v>0.48666666666666669</v>
      </c>
    </row>
    <row r="617" spans="1:9" ht="27" customHeight="1" x14ac:dyDescent="0.25">
      <c r="A617" s="36" t="s">
        <v>1</v>
      </c>
      <c r="B617" s="22" t="s">
        <v>1</v>
      </c>
      <c r="C617" s="22" t="s">
        <v>1</v>
      </c>
      <c r="D617" s="22" t="s">
        <v>146</v>
      </c>
      <c r="E617" s="23" t="s">
        <v>13</v>
      </c>
      <c r="F617" s="1" t="s">
        <v>147</v>
      </c>
      <c r="G617" s="2">
        <v>366051.7</v>
      </c>
      <c r="H617" s="2">
        <v>360101.65</v>
      </c>
      <c r="I617" s="18">
        <f t="shared" si="11"/>
        <v>0.98374532887021149</v>
      </c>
    </row>
    <row r="618" spans="1:9" ht="27" customHeight="1" x14ac:dyDescent="0.25">
      <c r="A618" s="34"/>
      <c r="B618" s="19" t="s">
        <v>119</v>
      </c>
      <c r="C618" s="19"/>
      <c r="D618" s="19"/>
      <c r="E618" s="35"/>
      <c r="F618" s="10" t="s">
        <v>15</v>
      </c>
      <c r="G618" s="11">
        <f>G619+G620+G621+G622+G623+G624+G625</f>
        <v>295076.21999999997</v>
      </c>
      <c r="H618" s="11">
        <f>H619+H620+H621+H622+H623+H624+H625</f>
        <v>265380.55</v>
      </c>
      <c r="I618" s="18">
        <f t="shared" si="11"/>
        <v>0.89936271381001154</v>
      </c>
    </row>
    <row r="619" spans="1:9" ht="27" customHeight="1" x14ac:dyDescent="0.25">
      <c r="A619" s="36" t="s">
        <v>1</v>
      </c>
      <c r="B619" s="22" t="s">
        <v>1</v>
      </c>
      <c r="C619" s="22" t="s">
        <v>1</v>
      </c>
      <c r="D619" s="22" t="s">
        <v>206</v>
      </c>
      <c r="E619" s="23" t="s">
        <v>13</v>
      </c>
      <c r="F619" s="1" t="s">
        <v>207</v>
      </c>
      <c r="G619" s="2">
        <v>5000</v>
      </c>
      <c r="H619" s="2">
        <v>5000</v>
      </c>
      <c r="I619" s="18">
        <f t="shared" si="11"/>
        <v>1</v>
      </c>
    </row>
    <row r="620" spans="1:9" ht="27" customHeight="1" x14ac:dyDescent="0.25">
      <c r="A620" s="36" t="s">
        <v>1</v>
      </c>
      <c r="B620" s="22" t="s">
        <v>1</v>
      </c>
      <c r="C620" s="22" t="s">
        <v>1</v>
      </c>
      <c r="D620" s="22" t="s">
        <v>155</v>
      </c>
      <c r="E620" s="23" t="s">
        <v>13</v>
      </c>
      <c r="F620" s="1" t="s">
        <v>156</v>
      </c>
      <c r="G620" s="2">
        <v>95183.49</v>
      </c>
      <c r="H620" s="2">
        <v>94388.08</v>
      </c>
      <c r="I620" s="18">
        <f t="shared" si="11"/>
        <v>0.9916434037037305</v>
      </c>
    </row>
    <row r="621" spans="1:9" ht="28.9" customHeight="1" x14ac:dyDescent="0.25">
      <c r="A621" s="36" t="s">
        <v>1</v>
      </c>
      <c r="B621" s="22" t="s">
        <v>1</v>
      </c>
      <c r="C621" s="22" t="s">
        <v>1</v>
      </c>
      <c r="D621" s="22" t="s">
        <v>159</v>
      </c>
      <c r="E621" s="23" t="s">
        <v>13</v>
      </c>
      <c r="F621" s="1" t="s">
        <v>160</v>
      </c>
      <c r="G621" s="2">
        <v>53750</v>
      </c>
      <c r="H621" s="2">
        <v>44813.36</v>
      </c>
      <c r="I621" s="18">
        <f t="shared" si="11"/>
        <v>0.83373693023255813</v>
      </c>
    </row>
    <row r="622" spans="1:9" ht="27" customHeight="1" x14ac:dyDescent="0.25">
      <c r="A622" s="36" t="s">
        <v>1</v>
      </c>
      <c r="B622" s="22" t="s">
        <v>1</v>
      </c>
      <c r="C622" s="22" t="s">
        <v>1</v>
      </c>
      <c r="D622" s="22" t="s">
        <v>131</v>
      </c>
      <c r="E622" s="23" t="s">
        <v>13</v>
      </c>
      <c r="F622" s="1" t="s">
        <v>132</v>
      </c>
      <c r="G622" s="2">
        <v>6718.51</v>
      </c>
      <c r="H622" s="2">
        <v>6139.5</v>
      </c>
      <c r="I622" s="18">
        <f t="shared" si="11"/>
        <v>0.91381868896526164</v>
      </c>
    </row>
    <row r="623" spans="1:9" ht="27" customHeight="1" x14ac:dyDescent="0.25">
      <c r="A623" s="36" t="s">
        <v>1</v>
      </c>
      <c r="B623" s="22" t="s">
        <v>1</v>
      </c>
      <c r="C623" s="22" t="s">
        <v>1</v>
      </c>
      <c r="D623" s="22" t="s">
        <v>146</v>
      </c>
      <c r="E623" s="23" t="s">
        <v>13</v>
      </c>
      <c r="F623" s="1" t="s">
        <v>147</v>
      </c>
      <c r="G623" s="2">
        <v>76348.37</v>
      </c>
      <c r="H623" s="2">
        <v>73744.03</v>
      </c>
      <c r="I623" s="18">
        <f t="shared" si="11"/>
        <v>0.9658887282072951</v>
      </c>
    </row>
    <row r="624" spans="1:9" ht="21" customHeight="1" x14ac:dyDescent="0.25">
      <c r="A624" s="36" t="s">
        <v>1</v>
      </c>
      <c r="B624" s="22" t="s">
        <v>1</v>
      </c>
      <c r="C624" s="22" t="s">
        <v>1</v>
      </c>
      <c r="D624" s="22" t="s">
        <v>144</v>
      </c>
      <c r="E624" s="23" t="s">
        <v>13</v>
      </c>
      <c r="F624" s="1" t="s">
        <v>145</v>
      </c>
      <c r="G624" s="2">
        <v>5970</v>
      </c>
      <c r="H624" s="2">
        <v>5941.58</v>
      </c>
      <c r="I624" s="18">
        <f t="shared" si="11"/>
        <v>0.99523953098827467</v>
      </c>
    </row>
    <row r="625" spans="1:9" ht="27" customHeight="1" x14ac:dyDescent="0.25">
      <c r="A625" s="36" t="s">
        <v>1</v>
      </c>
      <c r="B625" s="22" t="s">
        <v>1</v>
      </c>
      <c r="C625" s="22" t="s">
        <v>1</v>
      </c>
      <c r="D625" s="22" t="s">
        <v>133</v>
      </c>
      <c r="E625" s="23" t="s">
        <v>13</v>
      </c>
      <c r="F625" s="1" t="s">
        <v>134</v>
      </c>
      <c r="G625" s="2">
        <v>52105.85</v>
      </c>
      <c r="H625" s="2">
        <v>35354</v>
      </c>
      <c r="I625" s="18">
        <f t="shared" si="11"/>
        <v>0.67850346938011763</v>
      </c>
    </row>
    <row r="626" spans="1:9" ht="27" customHeight="1" x14ac:dyDescent="0.25">
      <c r="A626" s="38" t="s">
        <v>120</v>
      </c>
      <c r="B626" s="39"/>
      <c r="C626" s="39"/>
      <c r="D626" s="39"/>
      <c r="E626" s="40"/>
      <c r="F626" s="8" t="s">
        <v>121</v>
      </c>
      <c r="G626" s="9">
        <f>G627+G633+G647+G650+G653</f>
        <v>5233573.74</v>
      </c>
      <c r="H626" s="9">
        <f>H627+H633+H647+H650+H653</f>
        <v>4481531.53</v>
      </c>
      <c r="I626" s="18">
        <f t="shared" si="11"/>
        <v>0.85630426791311443</v>
      </c>
    </row>
    <row r="627" spans="1:9" ht="27" customHeight="1" x14ac:dyDescent="0.25">
      <c r="A627" s="34"/>
      <c r="B627" s="19" t="s">
        <v>280</v>
      </c>
      <c r="C627" s="19"/>
      <c r="D627" s="19"/>
      <c r="E627" s="35"/>
      <c r="F627" s="10" t="s">
        <v>281</v>
      </c>
      <c r="G627" s="11">
        <f>G628+G629+G630+G631+G632</f>
        <v>285095.31</v>
      </c>
      <c r="H627" s="11">
        <f>H628+H629+H630+H631+H632</f>
        <v>274792.39</v>
      </c>
      <c r="I627" s="18">
        <f t="shared" si="11"/>
        <v>0.96386148898766522</v>
      </c>
    </row>
    <row r="628" spans="1:9" ht="36.6" customHeight="1" x14ac:dyDescent="0.25">
      <c r="A628" s="36" t="s">
        <v>1</v>
      </c>
      <c r="B628" s="22" t="s">
        <v>1</v>
      </c>
      <c r="C628" s="22" t="s">
        <v>1</v>
      </c>
      <c r="D628" s="22" t="s">
        <v>42</v>
      </c>
      <c r="E628" s="23" t="s">
        <v>13</v>
      </c>
      <c r="F628" s="1" t="s">
        <v>299</v>
      </c>
      <c r="G628" s="2">
        <v>72500</v>
      </c>
      <c r="H628" s="2">
        <v>72500</v>
      </c>
      <c r="I628" s="18">
        <f t="shared" si="11"/>
        <v>1</v>
      </c>
    </row>
    <row r="629" spans="1:9" ht="24" customHeight="1" x14ac:dyDescent="0.25">
      <c r="A629" s="36"/>
      <c r="B629" s="22"/>
      <c r="C629" s="22"/>
      <c r="D629" s="22" t="s">
        <v>142</v>
      </c>
      <c r="E629" s="23" t="s">
        <v>13</v>
      </c>
      <c r="F629" s="1" t="s">
        <v>143</v>
      </c>
      <c r="G629" s="2">
        <v>4000</v>
      </c>
      <c r="H629" s="2">
        <v>4000</v>
      </c>
      <c r="I629" s="18">
        <f t="shared" si="11"/>
        <v>1</v>
      </c>
    </row>
    <row r="630" spans="1:9" ht="23.25" customHeight="1" x14ac:dyDescent="0.25">
      <c r="A630" s="36"/>
      <c r="B630" s="22"/>
      <c r="C630" s="22"/>
      <c r="D630" s="22" t="s">
        <v>351</v>
      </c>
      <c r="E630" s="23" t="s">
        <v>13</v>
      </c>
      <c r="F630" s="1" t="s">
        <v>303</v>
      </c>
      <c r="G630" s="2">
        <v>13472.32</v>
      </c>
      <c r="H630" s="2">
        <v>12694.35</v>
      </c>
      <c r="I630" s="18">
        <f t="shared" si="11"/>
        <v>0.94225419229947038</v>
      </c>
    </row>
    <row r="631" spans="1:9" ht="27" customHeight="1" x14ac:dyDescent="0.25">
      <c r="A631" s="36" t="s">
        <v>1</v>
      </c>
      <c r="B631" s="22" t="s">
        <v>1</v>
      </c>
      <c r="C631" s="22" t="s">
        <v>1</v>
      </c>
      <c r="D631" s="22" t="s">
        <v>155</v>
      </c>
      <c r="E631" s="23" t="s">
        <v>13</v>
      </c>
      <c r="F631" s="1" t="s">
        <v>156</v>
      </c>
      <c r="G631" s="2">
        <v>47063.43</v>
      </c>
      <c r="H631" s="2">
        <v>45899.08</v>
      </c>
      <c r="I631" s="18">
        <f t="shared" si="11"/>
        <v>0.97525998423829285</v>
      </c>
    </row>
    <row r="632" spans="1:9" ht="27" customHeight="1" x14ac:dyDescent="0.25">
      <c r="A632" s="36"/>
      <c r="B632" s="22"/>
      <c r="C632" s="22"/>
      <c r="D632" s="22" t="s">
        <v>146</v>
      </c>
      <c r="E632" s="23" t="s">
        <v>13</v>
      </c>
      <c r="F632" s="1" t="s">
        <v>147</v>
      </c>
      <c r="G632" s="2">
        <v>148059.56</v>
      </c>
      <c r="H632" s="2">
        <v>139698.96</v>
      </c>
      <c r="I632" s="18">
        <f t="shared" si="11"/>
        <v>0.94353218394003058</v>
      </c>
    </row>
    <row r="633" spans="1:9" ht="27" customHeight="1" x14ac:dyDescent="0.25">
      <c r="A633" s="34"/>
      <c r="B633" s="19" t="s">
        <v>122</v>
      </c>
      <c r="C633" s="19"/>
      <c r="D633" s="19"/>
      <c r="E633" s="35"/>
      <c r="F633" s="10" t="s">
        <v>123</v>
      </c>
      <c r="G633" s="11">
        <f>G634+G635+G636+G637+G638+G639+G640+G642+G644+G645+G641+G643+G646</f>
        <v>3075145.4299999997</v>
      </c>
      <c r="H633" s="11">
        <f>H634+H635+H636+H637+H638+H639+H640+H642+H644+H645+H641+H643+H646</f>
        <v>2333406.14</v>
      </c>
      <c r="I633" s="18">
        <f t="shared" si="11"/>
        <v>0.7587953783376028</v>
      </c>
    </row>
    <row r="634" spans="1:9" ht="28.15" customHeight="1" x14ac:dyDescent="0.25">
      <c r="A634" s="36" t="s">
        <v>1</v>
      </c>
      <c r="B634" s="22" t="s">
        <v>1</v>
      </c>
      <c r="C634" s="22" t="s">
        <v>1</v>
      </c>
      <c r="D634" s="22" t="s">
        <v>282</v>
      </c>
      <c r="E634" s="23" t="s">
        <v>13</v>
      </c>
      <c r="F634" s="1" t="s">
        <v>283</v>
      </c>
      <c r="G634" s="2">
        <v>1444909.4</v>
      </c>
      <c r="H634" s="2">
        <v>1444909.4</v>
      </c>
      <c r="I634" s="18">
        <f t="shared" si="11"/>
        <v>1</v>
      </c>
    </row>
    <row r="635" spans="1:9" ht="27" customHeight="1" x14ac:dyDescent="0.25">
      <c r="A635" s="36" t="s">
        <v>1</v>
      </c>
      <c r="B635" s="22" t="s">
        <v>1</v>
      </c>
      <c r="C635" s="22" t="s">
        <v>1</v>
      </c>
      <c r="D635" s="22" t="s">
        <v>139</v>
      </c>
      <c r="E635" s="23" t="s">
        <v>13</v>
      </c>
      <c r="F635" s="1" t="s">
        <v>140</v>
      </c>
      <c r="G635" s="2">
        <v>1913.03</v>
      </c>
      <c r="H635" s="2">
        <v>1308.83</v>
      </c>
      <c r="I635" s="18">
        <f t="shared" si="11"/>
        <v>0.68416595662378532</v>
      </c>
    </row>
    <row r="636" spans="1:9" ht="27" customHeight="1" x14ac:dyDescent="0.25">
      <c r="A636" s="36" t="s">
        <v>1</v>
      </c>
      <c r="B636" s="22" t="s">
        <v>1</v>
      </c>
      <c r="C636" s="22" t="s">
        <v>1</v>
      </c>
      <c r="D636" s="22" t="s">
        <v>142</v>
      </c>
      <c r="E636" s="23" t="s">
        <v>13</v>
      </c>
      <c r="F636" s="1" t="s">
        <v>143</v>
      </c>
      <c r="G636" s="2">
        <v>12086.97</v>
      </c>
      <c r="H636" s="2">
        <v>12017</v>
      </c>
      <c r="I636" s="18">
        <f t="shared" si="11"/>
        <v>0.99421112156313785</v>
      </c>
    </row>
    <row r="637" spans="1:9" ht="27" customHeight="1" x14ac:dyDescent="0.25">
      <c r="A637" s="36" t="s">
        <v>1</v>
      </c>
      <c r="B637" s="22" t="s">
        <v>1</v>
      </c>
      <c r="C637" s="22" t="s">
        <v>1</v>
      </c>
      <c r="D637" s="22" t="s">
        <v>155</v>
      </c>
      <c r="E637" s="23" t="s">
        <v>13</v>
      </c>
      <c r="F637" s="1" t="s">
        <v>156</v>
      </c>
      <c r="G637" s="2">
        <v>110094.55</v>
      </c>
      <c r="H637" s="2">
        <v>106637.72</v>
      </c>
      <c r="I637" s="18">
        <f t="shared" ref="I637:I695" si="12">IF($G637=0,0,$H637/$G637)</f>
        <v>0.96860126137034031</v>
      </c>
    </row>
    <row r="638" spans="1:9" ht="27" customHeight="1" x14ac:dyDescent="0.25">
      <c r="A638" s="36" t="s">
        <v>1</v>
      </c>
      <c r="B638" s="22" t="s">
        <v>1</v>
      </c>
      <c r="C638" s="22" t="s">
        <v>1</v>
      </c>
      <c r="D638" s="22" t="s">
        <v>159</v>
      </c>
      <c r="E638" s="23" t="s">
        <v>13</v>
      </c>
      <c r="F638" s="1" t="s">
        <v>160</v>
      </c>
      <c r="G638" s="2">
        <v>274310.7</v>
      </c>
      <c r="H638" s="2">
        <v>196334.86</v>
      </c>
      <c r="I638" s="18">
        <f t="shared" si="12"/>
        <v>0.71573897773583017</v>
      </c>
    </row>
    <row r="639" spans="1:9" ht="27" customHeight="1" x14ac:dyDescent="0.25">
      <c r="A639" s="36" t="s">
        <v>1</v>
      </c>
      <c r="B639" s="22" t="s">
        <v>1</v>
      </c>
      <c r="C639" s="22" t="s">
        <v>1</v>
      </c>
      <c r="D639" s="22" t="s">
        <v>131</v>
      </c>
      <c r="E639" s="23" t="s">
        <v>13</v>
      </c>
      <c r="F639" s="1" t="s">
        <v>132</v>
      </c>
      <c r="G639" s="2">
        <v>459956.1</v>
      </c>
      <c r="H639" s="2">
        <v>288711.83</v>
      </c>
      <c r="I639" s="18">
        <f t="shared" si="12"/>
        <v>0.62769431691415778</v>
      </c>
    </row>
    <row r="640" spans="1:9" ht="27" customHeight="1" x14ac:dyDescent="0.25">
      <c r="A640" s="36" t="s">
        <v>1</v>
      </c>
      <c r="B640" s="22" t="s">
        <v>1</v>
      </c>
      <c r="C640" s="22" t="s">
        <v>1</v>
      </c>
      <c r="D640" s="22" t="s">
        <v>146</v>
      </c>
      <c r="E640" s="23" t="s">
        <v>13</v>
      </c>
      <c r="F640" s="1" t="s">
        <v>147</v>
      </c>
      <c r="G640" s="2">
        <v>82366.78</v>
      </c>
      <c r="H640" s="2">
        <v>63203.37</v>
      </c>
      <c r="I640" s="18">
        <f t="shared" si="12"/>
        <v>0.76734054675926389</v>
      </c>
    </row>
    <row r="641" spans="1:9" ht="27" customHeight="1" x14ac:dyDescent="0.25">
      <c r="A641" s="36"/>
      <c r="B641" s="22"/>
      <c r="C641" s="22"/>
      <c r="D641" s="22" t="s">
        <v>361</v>
      </c>
      <c r="E641" s="23" t="s">
        <v>13</v>
      </c>
      <c r="F641" s="1" t="s">
        <v>362</v>
      </c>
      <c r="G641" s="3">
        <v>15240.45</v>
      </c>
      <c r="H641" s="3">
        <v>15240.45</v>
      </c>
      <c r="I641" s="18">
        <f t="shared" si="12"/>
        <v>1</v>
      </c>
    </row>
    <row r="642" spans="1:9" ht="27" customHeight="1" x14ac:dyDescent="0.25">
      <c r="A642" s="36" t="s">
        <v>1</v>
      </c>
      <c r="B642" s="22" t="s">
        <v>1</v>
      </c>
      <c r="C642" s="22" t="s">
        <v>1</v>
      </c>
      <c r="D642" s="22" t="s">
        <v>188</v>
      </c>
      <c r="E642" s="23" t="s">
        <v>13</v>
      </c>
      <c r="F642" s="1" t="s">
        <v>189</v>
      </c>
      <c r="G642" s="3">
        <v>4917</v>
      </c>
      <c r="H642" s="3">
        <v>3710.11</v>
      </c>
      <c r="I642" s="18">
        <f t="shared" si="12"/>
        <v>0.75454748830587759</v>
      </c>
    </row>
    <row r="643" spans="1:9" ht="27" customHeight="1" x14ac:dyDescent="0.25">
      <c r="A643" s="36"/>
      <c r="B643" s="22"/>
      <c r="C643" s="22"/>
      <c r="D643" s="22" t="s">
        <v>363</v>
      </c>
      <c r="E643" s="23" t="s">
        <v>13</v>
      </c>
      <c r="F643" s="1" t="s">
        <v>364</v>
      </c>
      <c r="G643" s="3">
        <v>17411</v>
      </c>
      <c r="H643" s="3">
        <v>17411</v>
      </c>
      <c r="I643" s="18">
        <f t="shared" si="12"/>
        <v>1</v>
      </c>
    </row>
    <row r="644" spans="1:9" ht="27" customHeight="1" x14ac:dyDescent="0.25">
      <c r="A644" s="36"/>
      <c r="B644" s="22"/>
      <c r="C644" s="22"/>
      <c r="D644" s="22" t="s">
        <v>144</v>
      </c>
      <c r="E644" s="23" t="s">
        <v>13</v>
      </c>
      <c r="F644" s="1" t="s">
        <v>145</v>
      </c>
      <c r="G644" s="3">
        <v>3588</v>
      </c>
      <c r="H644" s="3">
        <v>3588</v>
      </c>
      <c r="I644" s="18">
        <f t="shared" si="12"/>
        <v>1</v>
      </c>
    </row>
    <row r="645" spans="1:9" ht="27" customHeight="1" x14ac:dyDescent="0.25">
      <c r="A645" s="36" t="s">
        <v>1</v>
      </c>
      <c r="B645" s="22" t="s">
        <v>1</v>
      </c>
      <c r="C645" s="22" t="s">
        <v>1</v>
      </c>
      <c r="D645" s="22" t="s">
        <v>133</v>
      </c>
      <c r="E645" s="23" t="s">
        <v>13</v>
      </c>
      <c r="F645" s="1" t="s">
        <v>134</v>
      </c>
      <c r="G645" s="2">
        <v>635928.44999999995</v>
      </c>
      <c r="H645" s="2">
        <v>167910.57</v>
      </c>
      <c r="I645" s="18">
        <f t="shared" si="12"/>
        <v>0.26404003469258219</v>
      </c>
    </row>
    <row r="646" spans="1:9" ht="27" customHeight="1" x14ac:dyDescent="0.25">
      <c r="A646" s="36"/>
      <c r="B646" s="22"/>
      <c r="C646" s="22"/>
      <c r="D646" s="22" t="s">
        <v>167</v>
      </c>
      <c r="E646" s="23" t="s">
        <v>13</v>
      </c>
      <c r="F646" s="1" t="s">
        <v>168</v>
      </c>
      <c r="G646" s="3">
        <v>12423</v>
      </c>
      <c r="H646" s="3">
        <v>12423</v>
      </c>
      <c r="I646" s="18">
        <f t="shared" si="12"/>
        <v>1</v>
      </c>
    </row>
    <row r="647" spans="1:9" ht="25.9" customHeight="1" x14ac:dyDescent="0.25">
      <c r="A647" s="34"/>
      <c r="B647" s="19" t="s">
        <v>284</v>
      </c>
      <c r="C647" s="19"/>
      <c r="D647" s="19"/>
      <c r="E647" s="35"/>
      <c r="F647" s="10" t="s">
        <v>285</v>
      </c>
      <c r="G647" s="11">
        <f>G648+G649</f>
        <v>525796</v>
      </c>
      <c r="H647" s="11">
        <f>H648+H649</f>
        <v>525796</v>
      </c>
      <c r="I647" s="18">
        <f t="shared" si="12"/>
        <v>1</v>
      </c>
    </row>
    <row r="648" spans="1:9" ht="25.15" customHeight="1" x14ac:dyDescent="0.25">
      <c r="A648" s="36" t="s">
        <v>1</v>
      </c>
      <c r="B648" s="22" t="s">
        <v>1</v>
      </c>
      <c r="C648" s="22" t="s">
        <v>1</v>
      </c>
      <c r="D648" s="22" t="s">
        <v>282</v>
      </c>
      <c r="E648" s="23" t="s">
        <v>13</v>
      </c>
      <c r="F648" s="1" t="s">
        <v>283</v>
      </c>
      <c r="G648" s="2">
        <v>523250</v>
      </c>
      <c r="H648" s="2">
        <v>523250</v>
      </c>
      <c r="I648" s="18">
        <f t="shared" si="12"/>
        <v>1</v>
      </c>
    </row>
    <row r="649" spans="1:9" ht="25.15" customHeight="1" x14ac:dyDescent="0.25">
      <c r="A649" s="36"/>
      <c r="B649" s="22"/>
      <c r="C649" s="22"/>
      <c r="D649" s="22" t="s">
        <v>144</v>
      </c>
      <c r="E649" s="23" t="s">
        <v>13</v>
      </c>
      <c r="F649" s="1" t="s">
        <v>145</v>
      </c>
      <c r="G649" s="2">
        <v>2546</v>
      </c>
      <c r="H649" s="2">
        <v>2546</v>
      </c>
      <c r="I649" s="18">
        <f t="shared" si="12"/>
        <v>1</v>
      </c>
    </row>
    <row r="650" spans="1:9" ht="24.6" customHeight="1" x14ac:dyDescent="0.25">
      <c r="A650" s="34"/>
      <c r="B650" s="19" t="s">
        <v>286</v>
      </c>
      <c r="C650" s="19"/>
      <c r="D650" s="19"/>
      <c r="E650" s="35"/>
      <c r="F650" s="10" t="s">
        <v>287</v>
      </c>
      <c r="G650" s="11">
        <f>G651+G652</f>
        <v>1277537</v>
      </c>
      <c r="H650" s="11">
        <f>H651+H652</f>
        <v>1277537</v>
      </c>
      <c r="I650" s="18">
        <f t="shared" si="12"/>
        <v>1</v>
      </c>
    </row>
    <row r="651" spans="1:9" ht="29.45" customHeight="1" x14ac:dyDescent="0.25">
      <c r="A651" s="36" t="s">
        <v>1</v>
      </c>
      <c r="B651" s="22" t="s">
        <v>1</v>
      </c>
      <c r="C651" s="22" t="s">
        <v>1</v>
      </c>
      <c r="D651" s="22" t="s">
        <v>282</v>
      </c>
      <c r="E651" s="23" t="s">
        <v>13</v>
      </c>
      <c r="F651" s="1" t="s">
        <v>283</v>
      </c>
      <c r="G651" s="2">
        <v>1274676</v>
      </c>
      <c r="H651" s="2">
        <v>1274676</v>
      </c>
      <c r="I651" s="18">
        <f t="shared" si="12"/>
        <v>1</v>
      </c>
    </row>
    <row r="652" spans="1:9" ht="27" customHeight="1" x14ac:dyDescent="0.25">
      <c r="A652" s="36"/>
      <c r="B652" s="22"/>
      <c r="C652" s="22"/>
      <c r="D652" s="22" t="s">
        <v>144</v>
      </c>
      <c r="E652" s="37">
        <v>0</v>
      </c>
      <c r="F652" s="1" t="s">
        <v>145</v>
      </c>
      <c r="G652" s="2">
        <v>2861</v>
      </c>
      <c r="H652" s="2">
        <v>2861</v>
      </c>
      <c r="I652" s="18">
        <f t="shared" si="12"/>
        <v>1</v>
      </c>
    </row>
    <row r="653" spans="1:9" ht="21.75" customHeight="1" x14ac:dyDescent="0.25">
      <c r="A653" s="34"/>
      <c r="B653" s="19" t="s">
        <v>288</v>
      </c>
      <c r="C653" s="19"/>
      <c r="D653" s="19"/>
      <c r="E653" s="35"/>
      <c r="F653" s="10" t="s">
        <v>289</v>
      </c>
      <c r="G653" s="11">
        <f>G654</f>
        <v>70000</v>
      </c>
      <c r="H653" s="11">
        <f>H654</f>
        <v>70000</v>
      </c>
      <c r="I653" s="18">
        <f t="shared" si="12"/>
        <v>1</v>
      </c>
    </row>
    <row r="654" spans="1:9" ht="35.25" customHeight="1" x14ac:dyDescent="0.25">
      <c r="A654" s="42"/>
      <c r="B654" s="32"/>
      <c r="C654" s="32"/>
      <c r="D654" s="32" t="s">
        <v>385</v>
      </c>
      <c r="E654" s="41" t="s">
        <v>13</v>
      </c>
      <c r="F654" s="4" t="s">
        <v>386</v>
      </c>
      <c r="G654" s="3">
        <v>70000</v>
      </c>
      <c r="H654" s="3">
        <v>70000</v>
      </c>
      <c r="I654" s="18">
        <f t="shared" si="12"/>
        <v>1</v>
      </c>
    </row>
    <row r="655" spans="1:9" ht="27" customHeight="1" x14ac:dyDescent="0.25">
      <c r="A655" s="38" t="s">
        <v>290</v>
      </c>
      <c r="B655" s="39"/>
      <c r="C655" s="39"/>
      <c r="D655" s="39"/>
      <c r="E655" s="40"/>
      <c r="F655" s="8" t="s">
        <v>291</v>
      </c>
      <c r="G655" s="9">
        <f>G656</f>
        <v>19000</v>
      </c>
      <c r="H655" s="9">
        <f>H656</f>
        <v>17686.310000000001</v>
      </c>
      <c r="I655" s="18">
        <f t="shared" si="12"/>
        <v>0.93085842105263161</v>
      </c>
    </row>
    <row r="656" spans="1:9" ht="27" customHeight="1" x14ac:dyDescent="0.25">
      <c r="A656" s="34"/>
      <c r="B656" s="19" t="s">
        <v>292</v>
      </c>
      <c r="C656" s="19"/>
      <c r="D656" s="19"/>
      <c r="E656" s="35"/>
      <c r="F656" s="10" t="s">
        <v>293</v>
      </c>
      <c r="G656" s="11">
        <f>G657</f>
        <v>19000</v>
      </c>
      <c r="H656" s="11">
        <f>H657</f>
        <v>17686.310000000001</v>
      </c>
      <c r="I656" s="18">
        <f t="shared" si="12"/>
        <v>0.93085842105263161</v>
      </c>
    </row>
    <row r="657" spans="1:9" ht="27" customHeight="1" x14ac:dyDescent="0.25">
      <c r="A657" s="36" t="s">
        <v>1</v>
      </c>
      <c r="B657" s="22" t="s">
        <v>1</v>
      </c>
      <c r="C657" s="22" t="s">
        <v>1</v>
      </c>
      <c r="D657" s="22" t="s">
        <v>146</v>
      </c>
      <c r="E657" s="23" t="s">
        <v>13</v>
      </c>
      <c r="F657" s="1" t="s">
        <v>147</v>
      </c>
      <c r="G657" s="2">
        <v>19000</v>
      </c>
      <c r="H657" s="2">
        <v>17686.310000000001</v>
      </c>
      <c r="I657" s="18">
        <f t="shared" si="12"/>
        <v>0.93085842105263161</v>
      </c>
    </row>
    <row r="658" spans="1:9" ht="27" customHeight="1" x14ac:dyDescent="0.25">
      <c r="A658" s="38" t="s">
        <v>124</v>
      </c>
      <c r="B658" s="39"/>
      <c r="C658" s="39"/>
      <c r="D658" s="39"/>
      <c r="E658" s="40"/>
      <c r="F658" s="8" t="s">
        <v>125</v>
      </c>
      <c r="G658" s="9">
        <f>G659+G669+G693</f>
        <v>4284066.09</v>
      </c>
      <c r="H658" s="9">
        <f>H659+H669+H693</f>
        <v>4097939.3800000008</v>
      </c>
      <c r="I658" s="18">
        <f t="shared" si="12"/>
        <v>0.95655372580865128</v>
      </c>
    </row>
    <row r="659" spans="1:9" ht="27" customHeight="1" x14ac:dyDescent="0.25">
      <c r="A659" s="34"/>
      <c r="B659" s="19" t="s">
        <v>126</v>
      </c>
      <c r="C659" s="19"/>
      <c r="D659" s="19"/>
      <c r="E659" s="35"/>
      <c r="F659" s="10" t="s">
        <v>127</v>
      </c>
      <c r="G659" s="11">
        <f>G660+G661+G662+G663+G664+G666+G667+G668+G665</f>
        <v>979552.39999999991</v>
      </c>
      <c r="H659" s="11">
        <f>H660+H661+H662+H663+H664+H666+H667+H668+H665</f>
        <v>946520.83</v>
      </c>
      <c r="I659" s="18">
        <f t="shared" si="12"/>
        <v>0.9662789147369758</v>
      </c>
    </row>
    <row r="660" spans="1:9" ht="27" customHeight="1" x14ac:dyDescent="0.25">
      <c r="A660" s="36" t="s">
        <v>1</v>
      </c>
      <c r="B660" s="22" t="s">
        <v>1</v>
      </c>
      <c r="C660" s="22" t="s">
        <v>1</v>
      </c>
      <c r="D660" s="22" t="s">
        <v>155</v>
      </c>
      <c r="E660" s="23" t="s">
        <v>13</v>
      </c>
      <c r="F660" s="1" t="s">
        <v>156</v>
      </c>
      <c r="G660" s="2">
        <v>148717.54999999999</v>
      </c>
      <c r="H660" s="2">
        <v>147792.76999999999</v>
      </c>
      <c r="I660" s="18">
        <f t="shared" si="12"/>
        <v>0.99378163505248707</v>
      </c>
    </row>
    <row r="661" spans="1:9" ht="27" customHeight="1" x14ac:dyDescent="0.25">
      <c r="A661" s="36" t="s">
        <v>1</v>
      </c>
      <c r="B661" s="22" t="s">
        <v>1</v>
      </c>
      <c r="C661" s="22" t="s">
        <v>1</v>
      </c>
      <c r="D661" s="22" t="s">
        <v>131</v>
      </c>
      <c r="E661" s="23" t="s">
        <v>13</v>
      </c>
      <c r="F661" s="1" t="s">
        <v>132</v>
      </c>
      <c r="G661" s="2">
        <v>32587.56</v>
      </c>
      <c r="H661" s="2">
        <v>19296.61</v>
      </c>
      <c r="I661" s="18">
        <f t="shared" si="12"/>
        <v>0.59214651235011151</v>
      </c>
    </row>
    <row r="662" spans="1:9" ht="27" customHeight="1" x14ac:dyDescent="0.25">
      <c r="A662" s="36"/>
      <c r="B662" s="22"/>
      <c r="C662" s="22"/>
      <c r="D662" s="22" t="s">
        <v>131</v>
      </c>
      <c r="E662" s="23" t="s">
        <v>0</v>
      </c>
      <c r="F662" s="1" t="s">
        <v>132</v>
      </c>
      <c r="G662" s="2">
        <v>120878</v>
      </c>
      <c r="H662" s="2">
        <v>120878</v>
      </c>
      <c r="I662" s="18">
        <f t="shared" si="12"/>
        <v>1</v>
      </c>
    </row>
    <row r="663" spans="1:9" ht="27" customHeight="1" x14ac:dyDescent="0.25">
      <c r="A663" s="36"/>
      <c r="B663" s="22"/>
      <c r="C663" s="22"/>
      <c r="D663" s="22" t="s">
        <v>131</v>
      </c>
      <c r="E663" s="23" t="s">
        <v>2</v>
      </c>
      <c r="F663" s="1" t="s">
        <v>132</v>
      </c>
      <c r="G663" s="2">
        <v>120694</v>
      </c>
      <c r="H663" s="2">
        <v>120694</v>
      </c>
      <c r="I663" s="18">
        <f t="shared" si="12"/>
        <v>1</v>
      </c>
    </row>
    <row r="664" spans="1:9" ht="25.15" customHeight="1" x14ac:dyDescent="0.25">
      <c r="A664" s="36" t="s">
        <v>1</v>
      </c>
      <c r="B664" s="22" t="s">
        <v>1</v>
      </c>
      <c r="C664" s="22" t="s">
        <v>1</v>
      </c>
      <c r="D664" s="22" t="s">
        <v>146</v>
      </c>
      <c r="E664" s="23" t="s">
        <v>13</v>
      </c>
      <c r="F664" s="1" t="s">
        <v>147</v>
      </c>
      <c r="G664" s="2">
        <v>286646.32</v>
      </c>
      <c r="H664" s="2">
        <v>281316.71999999997</v>
      </c>
      <c r="I664" s="18">
        <f t="shared" si="12"/>
        <v>0.98140705242613957</v>
      </c>
    </row>
    <row r="665" spans="1:9" ht="25.15" customHeight="1" x14ac:dyDescent="0.25">
      <c r="A665" s="36"/>
      <c r="B665" s="22"/>
      <c r="C665" s="22"/>
      <c r="D665" s="22" t="s">
        <v>157</v>
      </c>
      <c r="E665" s="23" t="s">
        <v>13</v>
      </c>
      <c r="F665" s="1" t="s">
        <v>158</v>
      </c>
      <c r="G665" s="3">
        <v>1845</v>
      </c>
      <c r="H665" s="3">
        <v>1845</v>
      </c>
      <c r="I665" s="18">
        <f t="shared" si="12"/>
        <v>1</v>
      </c>
    </row>
    <row r="666" spans="1:9" ht="25.15" customHeight="1" x14ac:dyDescent="0.25">
      <c r="A666" s="36"/>
      <c r="B666" s="22"/>
      <c r="C666" s="22"/>
      <c r="D666" s="22" t="s">
        <v>202</v>
      </c>
      <c r="E666" s="23" t="s">
        <v>13</v>
      </c>
      <c r="F666" s="1" t="s">
        <v>203</v>
      </c>
      <c r="G666" s="2">
        <v>9924</v>
      </c>
      <c r="H666" s="2">
        <v>9924</v>
      </c>
      <c r="I666" s="18">
        <f t="shared" si="12"/>
        <v>1</v>
      </c>
    </row>
    <row r="667" spans="1:9" ht="24.6" customHeight="1" x14ac:dyDescent="0.25">
      <c r="A667" s="36" t="s">
        <v>1</v>
      </c>
      <c r="B667" s="22" t="s">
        <v>1</v>
      </c>
      <c r="C667" s="22" t="s">
        <v>1</v>
      </c>
      <c r="D667" s="22" t="s">
        <v>133</v>
      </c>
      <c r="E667" s="23" t="s">
        <v>13</v>
      </c>
      <c r="F667" s="1" t="s">
        <v>134</v>
      </c>
      <c r="G667" s="2">
        <v>192259.97</v>
      </c>
      <c r="H667" s="2">
        <v>178774.73</v>
      </c>
      <c r="I667" s="18">
        <f t="shared" si="12"/>
        <v>0.92985934617590971</v>
      </c>
    </row>
    <row r="668" spans="1:9" ht="24.6" customHeight="1" x14ac:dyDescent="0.25">
      <c r="A668" s="36"/>
      <c r="B668" s="22"/>
      <c r="C668" s="22"/>
      <c r="D668" s="22" t="s">
        <v>167</v>
      </c>
      <c r="E668" s="23" t="s">
        <v>13</v>
      </c>
      <c r="F668" s="1" t="s">
        <v>168</v>
      </c>
      <c r="G668" s="2">
        <v>66000</v>
      </c>
      <c r="H668" s="2">
        <v>65999</v>
      </c>
      <c r="I668" s="18">
        <f t="shared" si="12"/>
        <v>0.99998484848484848</v>
      </c>
    </row>
    <row r="669" spans="1:9" ht="27" customHeight="1" x14ac:dyDescent="0.25">
      <c r="A669" s="34"/>
      <c r="B669" s="19" t="s">
        <v>128</v>
      </c>
      <c r="C669" s="19"/>
      <c r="D669" s="19"/>
      <c r="E669" s="35"/>
      <c r="F669" s="10" t="s">
        <v>129</v>
      </c>
      <c r="G669" s="11">
        <f>SUM(G670:G692)</f>
        <v>3294818.06</v>
      </c>
      <c r="H669" s="11">
        <f>SUM(H670:H692)</f>
        <v>3142018.5700000008</v>
      </c>
      <c r="I669" s="18">
        <f t="shared" si="12"/>
        <v>0.95362430118523778</v>
      </c>
    </row>
    <row r="670" spans="1:9" ht="39.950000000000003" customHeight="1" x14ac:dyDescent="0.25">
      <c r="A670" s="36" t="s">
        <v>1</v>
      </c>
      <c r="B670" s="22" t="s">
        <v>1</v>
      </c>
      <c r="C670" s="22" t="s">
        <v>1</v>
      </c>
      <c r="D670" s="22" t="s">
        <v>42</v>
      </c>
      <c r="E670" s="23" t="s">
        <v>13</v>
      </c>
      <c r="F670" s="1" t="s">
        <v>299</v>
      </c>
      <c r="G670" s="2">
        <v>49000</v>
      </c>
      <c r="H670" s="2">
        <v>47321.24</v>
      </c>
      <c r="I670" s="18">
        <f t="shared" si="12"/>
        <v>0.96573959183673463</v>
      </c>
    </row>
    <row r="671" spans="1:9" ht="27" customHeight="1" x14ac:dyDescent="0.25">
      <c r="A671" s="36" t="s">
        <v>1</v>
      </c>
      <c r="B671" s="22" t="s">
        <v>1</v>
      </c>
      <c r="C671" s="22" t="s">
        <v>1</v>
      </c>
      <c r="D671" s="22" t="s">
        <v>206</v>
      </c>
      <c r="E671" s="23" t="s">
        <v>13</v>
      </c>
      <c r="F671" s="1" t="s">
        <v>207</v>
      </c>
      <c r="G671" s="2">
        <v>345000</v>
      </c>
      <c r="H671" s="2">
        <v>344313</v>
      </c>
      <c r="I671" s="18">
        <f t="shared" si="12"/>
        <v>0.99800869565217387</v>
      </c>
    </row>
    <row r="672" spans="1:9" ht="27" customHeight="1" x14ac:dyDescent="0.25">
      <c r="A672" s="36" t="s">
        <v>1</v>
      </c>
      <c r="B672" s="22" t="s">
        <v>1</v>
      </c>
      <c r="C672" s="22" t="s">
        <v>1</v>
      </c>
      <c r="D672" s="22" t="s">
        <v>178</v>
      </c>
      <c r="E672" s="23" t="s">
        <v>13</v>
      </c>
      <c r="F672" s="1" t="s">
        <v>179</v>
      </c>
      <c r="G672" s="2">
        <v>4161</v>
      </c>
      <c r="H672" s="2">
        <v>3673.95</v>
      </c>
      <c r="I672" s="18">
        <f t="shared" si="12"/>
        <v>0.88294881038211959</v>
      </c>
    </row>
    <row r="673" spans="1:9" ht="24.6" customHeight="1" x14ac:dyDescent="0.25">
      <c r="A673" s="36" t="s">
        <v>1</v>
      </c>
      <c r="B673" s="22" t="s">
        <v>1</v>
      </c>
      <c r="C673" s="22" t="s">
        <v>1</v>
      </c>
      <c r="D673" s="22" t="s">
        <v>198</v>
      </c>
      <c r="E673" s="23" t="s">
        <v>13</v>
      </c>
      <c r="F673" s="1" t="s">
        <v>199</v>
      </c>
      <c r="G673" s="2">
        <v>5500</v>
      </c>
      <c r="H673" s="2">
        <v>5500</v>
      </c>
      <c r="I673" s="18">
        <f t="shared" si="12"/>
        <v>1</v>
      </c>
    </row>
    <row r="674" spans="1:9" ht="27" customHeight="1" x14ac:dyDescent="0.25">
      <c r="A674" s="36" t="s">
        <v>1</v>
      </c>
      <c r="B674" s="22" t="s">
        <v>1</v>
      </c>
      <c r="C674" s="22" t="s">
        <v>1</v>
      </c>
      <c r="D674" s="22" t="s">
        <v>262</v>
      </c>
      <c r="E674" s="23" t="s">
        <v>13</v>
      </c>
      <c r="F674" s="1" t="s">
        <v>263</v>
      </c>
      <c r="G674" s="2">
        <v>29225</v>
      </c>
      <c r="H674" s="2">
        <v>23500</v>
      </c>
      <c r="I674" s="18">
        <f t="shared" si="12"/>
        <v>0.80410607356715136</v>
      </c>
    </row>
    <row r="675" spans="1:9" ht="27" customHeight="1" x14ac:dyDescent="0.25">
      <c r="A675" s="36" t="s">
        <v>1</v>
      </c>
      <c r="B675" s="22" t="s">
        <v>1</v>
      </c>
      <c r="C675" s="22" t="s">
        <v>1</v>
      </c>
      <c r="D675" s="22" t="s">
        <v>172</v>
      </c>
      <c r="E675" s="23" t="s">
        <v>13</v>
      </c>
      <c r="F675" s="1" t="s">
        <v>173</v>
      </c>
      <c r="G675" s="2">
        <v>1212487.7</v>
      </c>
      <c r="H675" s="2">
        <v>1201927.1000000001</v>
      </c>
      <c r="I675" s="18">
        <f t="shared" si="12"/>
        <v>0.99129013844841485</v>
      </c>
    </row>
    <row r="676" spans="1:9" ht="27" customHeight="1" x14ac:dyDescent="0.25">
      <c r="A676" s="36" t="s">
        <v>1</v>
      </c>
      <c r="B676" s="22" t="s">
        <v>1</v>
      </c>
      <c r="C676" s="22" t="s">
        <v>1</v>
      </c>
      <c r="D676" s="22" t="s">
        <v>180</v>
      </c>
      <c r="E676" s="23" t="s">
        <v>13</v>
      </c>
      <c r="F676" s="1" t="s">
        <v>181</v>
      </c>
      <c r="G676" s="2">
        <v>91930.55</v>
      </c>
      <c r="H676" s="2">
        <v>67050.850000000006</v>
      </c>
      <c r="I676" s="18">
        <f t="shared" si="12"/>
        <v>0.72936417763191896</v>
      </c>
    </row>
    <row r="677" spans="1:9" ht="27" customHeight="1" x14ac:dyDescent="0.25">
      <c r="A677" s="36" t="s">
        <v>1</v>
      </c>
      <c r="B677" s="22" t="s">
        <v>1</v>
      </c>
      <c r="C677" s="22" t="s">
        <v>1</v>
      </c>
      <c r="D677" s="22" t="s">
        <v>294</v>
      </c>
      <c r="E677" s="23" t="s">
        <v>13</v>
      </c>
      <c r="F677" s="1" t="s">
        <v>295</v>
      </c>
      <c r="G677" s="2">
        <v>6878</v>
      </c>
      <c r="H677" s="2">
        <v>6258.88</v>
      </c>
      <c r="I677" s="18">
        <f t="shared" si="12"/>
        <v>0.9099854608897936</v>
      </c>
    </row>
    <row r="678" spans="1:9" ht="27" customHeight="1" x14ac:dyDescent="0.25">
      <c r="A678" s="36" t="s">
        <v>1</v>
      </c>
      <c r="B678" s="22" t="s">
        <v>1</v>
      </c>
      <c r="C678" s="22" t="s">
        <v>1</v>
      </c>
      <c r="D678" s="22" t="s">
        <v>139</v>
      </c>
      <c r="E678" s="23" t="s">
        <v>13</v>
      </c>
      <c r="F678" s="1" t="s">
        <v>140</v>
      </c>
      <c r="G678" s="2">
        <v>230678.91</v>
      </c>
      <c r="H678" s="2">
        <v>221868.84</v>
      </c>
      <c r="I678" s="18">
        <f t="shared" si="12"/>
        <v>0.96180808206523949</v>
      </c>
    </row>
    <row r="679" spans="1:9" ht="27" customHeight="1" x14ac:dyDescent="0.25">
      <c r="A679" s="36" t="s">
        <v>1</v>
      </c>
      <c r="B679" s="22" t="s">
        <v>1</v>
      </c>
      <c r="C679" s="22" t="s">
        <v>1</v>
      </c>
      <c r="D679" s="22" t="s">
        <v>141</v>
      </c>
      <c r="E679" s="23" t="s">
        <v>13</v>
      </c>
      <c r="F679" s="1" t="s">
        <v>297</v>
      </c>
      <c r="G679" s="2">
        <v>31877.040000000001</v>
      </c>
      <c r="H679" s="2">
        <v>24127.55</v>
      </c>
      <c r="I679" s="18">
        <f t="shared" si="12"/>
        <v>0.75689430386259193</v>
      </c>
    </row>
    <row r="680" spans="1:9" ht="27" customHeight="1" x14ac:dyDescent="0.25">
      <c r="A680" s="36" t="s">
        <v>1</v>
      </c>
      <c r="B680" s="22" t="s">
        <v>1</v>
      </c>
      <c r="C680" s="22" t="s">
        <v>1</v>
      </c>
      <c r="D680" s="22" t="s">
        <v>142</v>
      </c>
      <c r="E680" s="23" t="s">
        <v>13</v>
      </c>
      <c r="F680" s="1" t="s">
        <v>143</v>
      </c>
      <c r="G680" s="2">
        <v>330046.40000000002</v>
      </c>
      <c r="H680" s="2">
        <v>277672.42</v>
      </c>
      <c r="I680" s="18">
        <f t="shared" si="12"/>
        <v>0.84131328201125644</v>
      </c>
    </row>
    <row r="681" spans="1:9" ht="27" customHeight="1" x14ac:dyDescent="0.25">
      <c r="A681" s="36" t="s">
        <v>1</v>
      </c>
      <c r="B681" s="22" t="s">
        <v>1</v>
      </c>
      <c r="C681" s="22" t="s">
        <v>1</v>
      </c>
      <c r="D681" s="22" t="s">
        <v>155</v>
      </c>
      <c r="E681" s="23" t="s">
        <v>13</v>
      </c>
      <c r="F681" s="1" t="s">
        <v>156</v>
      </c>
      <c r="G681" s="2">
        <v>159845.54999999999</v>
      </c>
      <c r="H681" s="2">
        <v>159309.62</v>
      </c>
      <c r="I681" s="18">
        <f t="shared" si="12"/>
        <v>0.99664720100121651</v>
      </c>
    </row>
    <row r="682" spans="1:9" ht="27" customHeight="1" x14ac:dyDescent="0.25">
      <c r="A682" s="36" t="s">
        <v>1</v>
      </c>
      <c r="B682" s="22" t="s">
        <v>1</v>
      </c>
      <c r="C682" s="22" t="s">
        <v>1</v>
      </c>
      <c r="D682" s="22" t="s">
        <v>159</v>
      </c>
      <c r="E682" s="23" t="s">
        <v>13</v>
      </c>
      <c r="F682" s="1" t="s">
        <v>160</v>
      </c>
      <c r="G682" s="2">
        <v>171208.25</v>
      </c>
      <c r="H682" s="2">
        <v>158169.24</v>
      </c>
      <c r="I682" s="18">
        <f t="shared" si="12"/>
        <v>0.923841228445475</v>
      </c>
    </row>
    <row r="683" spans="1:9" ht="27" customHeight="1" x14ac:dyDescent="0.25">
      <c r="A683" s="36" t="s">
        <v>1</v>
      </c>
      <c r="B683" s="22" t="s">
        <v>1</v>
      </c>
      <c r="C683" s="22" t="s">
        <v>1</v>
      </c>
      <c r="D683" s="22" t="s">
        <v>131</v>
      </c>
      <c r="E683" s="23" t="s">
        <v>13</v>
      </c>
      <c r="F683" s="1" t="s">
        <v>132</v>
      </c>
      <c r="G683" s="2">
        <v>66649</v>
      </c>
      <c r="H683" s="2">
        <v>64745.55</v>
      </c>
      <c r="I683" s="18">
        <f t="shared" si="12"/>
        <v>0.97144068178067189</v>
      </c>
    </row>
    <row r="684" spans="1:9" ht="27" customHeight="1" x14ac:dyDescent="0.25">
      <c r="A684" s="36" t="s">
        <v>1</v>
      </c>
      <c r="B684" s="22" t="s">
        <v>1</v>
      </c>
      <c r="C684" s="22" t="s">
        <v>1</v>
      </c>
      <c r="D684" s="22" t="s">
        <v>186</v>
      </c>
      <c r="E684" s="23" t="s">
        <v>13</v>
      </c>
      <c r="F684" s="1" t="s">
        <v>187</v>
      </c>
      <c r="G684" s="2">
        <v>3732.55</v>
      </c>
      <c r="H684" s="2">
        <v>3033</v>
      </c>
      <c r="I684" s="18">
        <f t="shared" si="12"/>
        <v>0.81258121123628613</v>
      </c>
    </row>
    <row r="685" spans="1:9" ht="27" customHeight="1" x14ac:dyDescent="0.25">
      <c r="A685" s="36" t="s">
        <v>1</v>
      </c>
      <c r="B685" s="22" t="s">
        <v>1</v>
      </c>
      <c r="C685" s="22" t="s">
        <v>1</v>
      </c>
      <c r="D685" s="22" t="s">
        <v>146</v>
      </c>
      <c r="E685" s="23" t="s">
        <v>13</v>
      </c>
      <c r="F685" s="1" t="s">
        <v>147</v>
      </c>
      <c r="G685" s="2">
        <v>285791.7</v>
      </c>
      <c r="H685" s="2">
        <v>285435.78999999998</v>
      </c>
      <c r="I685" s="18">
        <f t="shared" si="12"/>
        <v>0.99875465242692485</v>
      </c>
    </row>
    <row r="686" spans="1:9" ht="27" customHeight="1" x14ac:dyDescent="0.25">
      <c r="A686" s="36" t="s">
        <v>1</v>
      </c>
      <c r="B686" s="22" t="s">
        <v>1</v>
      </c>
      <c r="C686" s="22" t="s">
        <v>1</v>
      </c>
      <c r="D686" s="22" t="s">
        <v>188</v>
      </c>
      <c r="E686" s="23" t="s">
        <v>13</v>
      </c>
      <c r="F686" s="1" t="s">
        <v>189</v>
      </c>
      <c r="G686" s="2">
        <v>10402.5</v>
      </c>
      <c r="H686" s="2">
        <v>8942.7000000000007</v>
      </c>
      <c r="I686" s="18">
        <f t="shared" si="12"/>
        <v>0.85966834895457833</v>
      </c>
    </row>
    <row r="687" spans="1:9" ht="27" customHeight="1" x14ac:dyDescent="0.25">
      <c r="A687" s="36" t="s">
        <v>1</v>
      </c>
      <c r="B687" s="22" t="s">
        <v>1</v>
      </c>
      <c r="C687" s="22" t="s">
        <v>1</v>
      </c>
      <c r="D687" s="22" t="s">
        <v>192</v>
      </c>
      <c r="E687" s="23" t="s">
        <v>13</v>
      </c>
      <c r="F687" s="1" t="s">
        <v>193</v>
      </c>
      <c r="G687" s="2">
        <v>8422.35</v>
      </c>
      <c r="H687" s="2">
        <v>8157.18</v>
      </c>
      <c r="I687" s="18">
        <f t="shared" si="12"/>
        <v>0.96851591301715079</v>
      </c>
    </row>
    <row r="688" spans="1:9" ht="27" customHeight="1" x14ac:dyDescent="0.25">
      <c r="A688" s="36" t="s">
        <v>1</v>
      </c>
      <c r="B688" s="22" t="s">
        <v>1</v>
      </c>
      <c r="C688" s="22" t="s">
        <v>1</v>
      </c>
      <c r="D688" s="22" t="s">
        <v>144</v>
      </c>
      <c r="E688" s="23" t="s">
        <v>13</v>
      </c>
      <c r="F688" s="1" t="s">
        <v>145</v>
      </c>
      <c r="G688" s="2">
        <v>17981.5</v>
      </c>
      <c r="H688" s="2">
        <v>17838.5</v>
      </c>
      <c r="I688" s="18">
        <f t="shared" si="12"/>
        <v>0.99204738203153242</v>
      </c>
    </row>
    <row r="689" spans="1:9" ht="26.45" customHeight="1" x14ac:dyDescent="0.25">
      <c r="A689" s="36" t="s">
        <v>1</v>
      </c>
      <c r="B689" s="22" t="s">
        <v>1</v>
      </c>
      <c r="C689" s="22" t="s">
        <v>1</v>
      </c>
      <c r="D689" s="22" t="s">
        <v>194</v>
      </c>
      <c r="E689" s="23" t="s">
        <v>13</v>
      </c>
      <c r="F689" s="1" t="s">
        <v>195</v>
      </c>
      <c r="G689" s="2">
        <v>30415.72</v>
      </c>
      <c r="H689" s="2">
        <v>30415.72</v>
      </c>
      <c r="I689" s="18">
        <f t="shared" si="12"/>
        <v>1</v>
      </c>
    </row>
    <row r="690" spans="1:9" ht="27" customHeight="1" x14ac:dyDescent="0.25">
      <c r="A690" s="36" t="s">
        <v>1</v>
      </c>
      <c r="B690" s="22" t="s">
        <v>1</v>
      </c>
      <c r="C690" s="22" t="s">
        <v>1</v>
      </c>
      <c r="D690" s="22" t="s">
        <v>202</v>
      </c>
      <c r="E690" s="23" t="s">
        <v>13</v>
      </c>
      <c r="F690" s="1" t="s">
        <v>203</v>
      </c>
      <c r="G690" s="2">
        <v>175176</v>
      </c>
      <c r="H690" s="2">
        <v>175176</v>
      </c>
      <c r="I690" s="18">
        <f t="shared" si="12"/>
        <v>1</v>
      </c>
    </row>
    <row r="691" spans="1:9" ht="22.15" customHeight="1" x14ac:dyDescent="0.25">
      <c r="A691" s="36" t="s">
        <v>1</v>
      </c>
      <c r="B691" s="22" t="s">
        <v>1</v>
      </c>
      <c r="C691" s="22" t="s">
        <v>1</v>
      </c>
      <c r="D691" s="22" t="s">
        <v>196</v>
      </c>
      <c r="E691" s="23" t="s">
        <v>13</v>
      </c>
      <c r="F691" s="1" t="s">
        <v>197</v>
      </c>
      <c r="G691" s="2">
        <v>8400</v>
      </c>
      <c r="H691" s="2">
        <v>7581.44</v>
      </c>
      <c r="I691" s="18">
        <f t="shared" si="12"/>
        <v>0.90255238095238088</v>
      </c>
    </row>
    <row r="692" spans="1:9" ht="22.9" customHeight="1" x14ac:dyDescent="0.25">
      <c r="A692" s="36" t="s">
        <v>1</v>
      </c>
      <c r="B692" s="22" t="s">
        <v>1</v>
      </c>
      <c r="C692" s="22" t="s">
        <v>1</v>
      </c>
      <c r="D692" s="22">
        <v>471</v>
      </c>
      <c r="E692" s="23" t="s">
        <v>13</v>
      </c>
      <c r="F692" s="1" t="s">
        <v>302</v>
      </c>
      <c r="G692" s="2">
        <v>20008.34</v>
      </c>
      <c r="H692" s="2">
        <v>0</v>
      </c>
      <c r="I692" s="18">
        <f t="shared" si="12"/>
        <v>0</v>
      </c>
    </row>
    <row r="693" spans="1:9" ht="26.45" customHeight="1" x14ac:dyDescent="0.25">
      <c r="A693" s="34"/>
      <c r="B693" s="19" t="s">
        <v>296</v>
      </c>
      <c r="C693" s="19"/>
      <c r="D693" s="19"/>
      <c r="E693" s="35"/>
      <c r="F693" s="10" t="s">
        <v>15</v>
      </c>
      <c r="G693" s="11">
        <f>G694+G695</f>
        <v>9695.630000000001</v>
      </c>
      <c r="H693" s="11">
        <f>H694+H695</f>
        <v>9399.98</v>
      </c>
      <c r="I693" s="18">
        <f t="shared" si="12"/>
        <v>0.96950688093501902</v>
      </c>
    </row>
    <row r="694" spans="1:9" ht="19.899999999999999" customHeight="1" x14ac:dyDescent="0.25">
      <c r="A694" s="42"/>
      <c r="B694" s="32"/>
      <c r="C694" s="32"/>
      <c r="D694" s="32">
        <v>421</v>
      </c>
      <c r="E694" s="33">
        <v>0</v>
      </c>
      <c r="F694" s="1" t="s">
        <v>156</v>
      </c>
      <c r="G694" s="3">
        <v>7195.63</v>
      </c>
      <c r="H694" s="3">
        <v>7195.63</v>
      </c>
      <c r="I694" s="18">
        <f t="shared" si="12"/>
        <v>1</v>
      </c>
    </row>
    <row r="695" spans="1:9" ht="24" customHeight="1" x14ac:dyDescent="0.25">
      <c r="A695" s="36" t="s">
        <v>1</v>
      </c>
      <c r="B695" s="22" t="s">
        <v>1</v>
      </c>
      <c r="C695" s="22" t="s">
        <v>1</v>
      </c>
      <c r="D695" s="22" t="s">
        <v>146</v>
      </c>
      <c r="E695" s="23" t="s">
        <v>13</v>
      </c>
      <c r="F695" s="1" t="s">
        <v>147</v>
      </c>
      <c r="G695" s="2">
        <v>2500</v>
      </c>
      <c r="H695" s="2">
        <v>2204.35</v>
      </c>
      <c r="I695" s="18">
        <f t="shared" si="12"/>
        <v>0.88173999999999997</v>
      </c>
    </row>
    <row r="696" spans="1:9" ht="27" customHeight="1" thickBot="1" x14ac:dyDescent="0.3">
      <c r="A696" s="43"/>
      <c r="B696" s="44"/>
      <c r="C696" s="44"/>
      <c r="D696" s="44"/>
      <c r="E696" s="45"/>
      <c r="F696" s="20" t="s">
        <v>130</v>
      </c>
      <c r="G696" s="21">
        <f>G7+G23+G27+G65+G77+G98+G105+G167+G172+G175+G230+G234+G237+G396+G415+G471+G492+G512+G560+G626+G655+G658</f>
        <v>209950115.352</v>
      </c>
      <c r="H696" s="21">
        <f>H7+H23+H27+H65+H77+H98+H105+H167+H172+H175+H230+H234+H237+H396+H415+H471+H492+H512+H560+H626+H655+H658</f>
        <v>199213478.20999995</v>
      </c>
      <c r="I696" s="15">
        <f t="shared" ref="I696" si="13">IF($G696=0,0,$H696/$G696)</f>
        <v>0.94886100860673916</v>
      </c>
    </row>
    <row r="701" spans="1:9" x14ac:dyDescent="0.25">
      <c r="G701" s="6"/>
      <c r="H701" s="6"/>
    </row>
    <row r="703" spans="1:9" x14ac:dyDescent="0.25">
      <c r="G703" s="51"/>
      <c r="H703" s="51"/>
    </row>
    <row r="706" spans="7:8" x14ac:dyDescent="0.25">
      <c r="G706" s="6"/>
      <c r="H706" s="50"/>
    </row>
  </sheetData>
  <autoFilter ref="A6:I696" xr:uid="{00000000-0009-0000-0000-000000000000}"/>
  <mergeCells count="4">
    <mergeCell ref="A4:I4"/>
    <mergeCell ref="A1:I1"/>
    <mergeCell ref="A2:I2"/>
    <mergeCell ref="G3:I3"/>
  </mergeCells>
  <phoneticPr fontId="3" type="noConversion"/>
  <pageMargins left="0.25" right="0.25" top="0.75" bottom="0.75" header="0.3" footer="0.3"/>
  <pageSetup paperSize="9" scale="83" fitToHeight="0" orientation="portrait" horizontalDpi="4294967295" verticalDpi="4294967295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Wydatki ogółem za 2022</vt:lpstr>
      <vt:lpstr>'Wydatki ogółem za 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T.Cynka</dc:creator>
  <cp:keywords>wpf, curulis, wieloletnia prognoza finansowa, wpf asystent</cp:keywords>
  <cp:lastModifiedBy>Tatiana Cynka</cp:lastModifiedBy>
  <cp:lastPrinted>2022-08-23T06:29:12Z</cp:lastPrinted>
  <dcterms:created xsi:type="dcterms:W3CDTF">2021-03-08T15:02:18Z</dcterms:created>
  <dcterms:modified xsi:type="dcterms:W3CDTF">2023-04-05T06:18:07Z</dcterms:modified>
</cp:coreProperties>
</file>