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ynka\Desktop\"/>
    </mc:Choice>
  </mc:AlternateContent>
  <xr:revisionPtr revIDLastSave="0" documentId="13_ncr:1_{71FD18E6-2EB2-4E2A-8554-AFB3DD99F44E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2022" sheetId="4" r:id="rId1"/>
  </sheets>
  <definedNames>
    <definedName name="_xlnm.Print_Area" localSheetId="0">'2022'!$A$1:$P$44</definedName>
  </definedNames>
  <calcPr calcId="191029"/>
</workbook>
</file>

<file path=xl/calcChain.xml><?xml version="1.0" encoding="utf-8"?>
<calcChain xmlns="http://schemas.openxmlformats.org/spreadsheetml/2006/main">
  <c r="L29" i="4" l="1"/>
  <c r="L30" i="4"/>
  <c r="L27" i="4"/>
  <c r="F16" i="4"/>
  <c r="F14" i="4"/>
  <c r="E14" i="4"/>
  <c r="C16" i="4"/>
  <c r="C29" i="4"/>
  <c r="I16" i="4"/>
  <c r="L42" i="4"/>
  <c r="L41" i="4"/>
  <c r="F42" i="4"/>
  <c r="L28" i="4" l="1"/>
  <c r="K29" i="4"/>
  <c r="K31" i="4" s="1"/>
  <c r="K27" i="4"/>
  <c r="B16" i="4"/>
  <c r="B18" i="4" s="1"/>
  <c r="E16" i="4"/>
  <c r="H44" i="4"/>
  <c r="M42" i="4"/>
  <c r="M40" i="4"/>
  <c r="L44" i="4"/>
  <c r="K44" i="4"/>
  <c r="J40" i="4"/>
  <c r="J42" i="4"/>
  <c r="H41" i="4"/>
  <c r="F44" i="4"/>
  <c r="E44" i="4"/>
  <c r="F41" i="4"/>
  <c r="E41" i="4"/>
  <c r="G42" i="4"/>
  <c r="G40" i="4"/>
  <c r="C44" i="4"/>
  <c r="B44" i="4"/>
  <c r="C41" i="4"/>
  <c r="B41" i="4"/>
  <c r="D40" i="4"/>
  <c r="D42" i="4"/>
  <c r="M27" i="4"/>
  <c r="I31" i="4"/>
  <c r="H31" i="4"/>
  <c r="I28" i="4"/>
  <c r="F31" i="4"/>
  <c r="E31" i="4"/>
  <c r="J27" i="4"/>
  <c r="J29" i="4"/>
  <c r="F28" i="4"/>
  <c r="E28" i="4"/>
  <c r="M14" i="4"/>
  <c r="M16" i="4"/>
  <c r="G27" i="4"/>
  <c r="G29" i="4"/>
  <c r="C31" i="4"/>
  <c r="B31" i="4"/>
  <c r="C28" i="4"/>
  <c r="B28" i="4"/>
  <c r="D27" i="4"/>
  <c r="D29" i="4"/>
  <c r="P16" i="4"/>
  <c r="L18" i="4"/>
  <c r="K18" i="4"/>
  <c r="C18" i="4"/>
  <c r="O18" i="4"/>
  <c r="N18" i="4"/>
  <c r="P14" i="4"/>
  <c r="O15" i="4"/>
  <c r="P15" i="4" s="1"/>
  <c r="N15" i="4"/>
  <c r="L15" i="4"/>
  <c r="K15" i="4"/>
  <c r="I18" i="4"/>
  <c r="H18" i="4"/>
  <c r="I15" i="4"/>
  <c r="H15" i="4"/>
  <c r="J14" i="4"/>
  <c r="J16" i="4"/>
  <c r="D14" i="4"/>
  <c r="F15" i="4"/>
  <c r="E15" i="4"/>
  <c r="E18" i="4" s="1"/>
  <c r="C15" i="4"/>
  <c r="B15" i="4"/>
  <c r="M41" i="4" l="1"/>
  <c r="D16" i="4"/>
  <c r="G16" i="4"/>
  <c r="J18" i="4"/>
  <c r="M29" i="4"/>
  <c r="G15" i="4"/>
  <c r="D18" i="4"/>
  <c r="M44" i="4"/>
  <c r="M15" i="4"/>
  <c r="D15" i="4"/>
  <c r="F18" i="4"/>
  <c r="G18" i="4" s="1"/>
  <c r="M18" i="4"/>
  <c r="G14" i="4"/>
  <c r="K28" i="4"/>
  <c r="J15" i="4"/>
  <c r="J28" i="4"/>
  <c r="J41" i="4"/>
  <c r="G41" i="4"/>
  <c r="D44" i="4"/>
  <c r="D41" i="4"/>
  <c r="L31" i="4"/>
  <c r="M31" i="4" s="1"/>
  <c r="M28" i="4"/>
  <c r="J31" i="4"/>
  <c r="G28" i="4"/>
  <c r="D28" i="4"/>
  <c r="P18" i="4"/>
  <c r="G44" i="4"/>
  <c r="G31" i="4"/>
  <c r="J44" i="4"/>
  <c r="D31" i="4"/>
</calcChain>
</file>

<file path=xl/sharedStrings.xml><?xml version="1.0" encoding="utf-8"?>
<sst xmlns="http://schemas.openxmlformats.org/spreadsheetml/2006/main" count="74" uniqueCount="26">
  <si>
    <t>Zespół Szkół w Krośnie</t>
  </si>
  <si>
    <t>Plan</t>
  </si>
  <si>
    <t>Wykonanie</t>
  </si>
  <si>
    <t>%</t>
  </si>
  <si>
    <t>Dochody</t>
  </si>
  <si>
    <t>Razem</t>
  </si>
  <si>
    <t xml:space="preserve">Wydatki </t>
  </si>
  <si>
    <t>Zwrot niewykorzystanych środków do budżetu</t>
  </si>
  <si>
    <t>Szkoła Podstawowa w Czapurach</t>
  </si>
  <si>
    <t>Szkoła Podstawowa w Pecnej</t>
  </si>
  <si>
    <t>Szkoła Podstawowa w Krosinku</t>
  </si>
  <si>
    <t>Przedszkole nr 2 w Mosinie</t>
  </si>
  <si>
    <t>Przedszkole nr 3 w Mosinie</t>
  </si>
  <si>
    <t>Przedszkole nr 4 w Mosinie</t>
  </si>
  <si>
    <t>Przedszkole w Wiórku</t>
  </si>
  <si>
    <t>Szkoła Podstawowa Nr 2</t>
  </si>
  <si>
    <t>Szkoła Podstawowa w Rogalinie</t>
  </si>
  <si>
    <t>Szkoła Podstawowa w Rogalinku</t>
  </si>
  <si>
    <t>Szkoła Podstawowa w Daszewicach</t>
  </si>
  <si>
    <t>Szkoła Podstawowa Nr 1 w Mosinie</t>
  </si>
  <si>
    <t xml:space="preserve">  do sprawozdania z wykonania</t>
  </si>
  <si>
    <t>Stan środków na 01.01.2022</t>
  </si>
  <si>
    <t xml:space="preserve">                           załącznik nr 10</t>
  </si>
  <si>
    <t xml:space="preserve">             budżetu na 31.12.2022 r. </t>
  </si>
  <si>
    <t>Wykaz jednostek budżetowych, które utworzyły rachunki dochodów własnych oraz zestawienie dochodów własnych i wydatków nimi sfinansowanych w 2022 r.</t>
  </si>
  <si>
    <t>Stan środków na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</si>
</sst>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14">
    <xf numFmtId="0" fontId="0" fillId="0" borderId="0" xfId="0"/>
    <xf numFmtId="4" fontId="1" fillId="0" borderId="1" xfId="0" applyNumberFormat="1" applyFont="1" applyBorder="1"/>
    <xf numFmtId="0" fontId="1" fillId="0" borderId="0" xfId="0" applyFont="1"/>
    <xf numFmtId="0" fontId="1" fillId="4" borderId="0" xfId="0" applyFont="1" applyFill="1" applyAlignment="1">
      <alignment horizontal="center"/>
    </xf>
    <xf numFmtId="0" fontId="5" fillId="0" borderId="0" xfId="1" applyFont="1"/>
    <xf numFmtId="0" fontId="4" fillId="0" borderId="0" xfId="0" applyFont="1"/>
    <xf numFmtId="0" fontId="8" fillId="0" borderId="0" xfId="1" applyFont="1" applyAlignment="1">
      <alignment horizontal="center" wrapText="1"/>
    </xf>
    <xf numFmtId="0" fontId="5" fillId="0" borderId="0" xfId="1" applyFont="1" applyAlignment="1">
      <alignment wrapText="1"/>
    </xf>
    <xf numFmtId="0" fontId="3" fillId="4" borderId="0" xfId="1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5" fillId="2" borderId="3" xfId="1" applyFont="1" applyFill="1" applyBorder="1" applyAlignment="1">
      <alignment wrapText="1"/>
    </xf>
    <xf numFmtId="0" fontId="3" fillId="2" borderId="1" xfId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/>
    </xf>
    <xf numFmtId="0" fontId="3" fillId="2" borderId="18" xfId="1" applyFont="1" applyFill="1" applyBorder="1" applyAlignment="1">
      <alignment horizontal="center"/>
    </xf>
    <xf numFmtId="0" fontId="3" fillId="2" borderId="20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5" fillId="0" borderId="6" xfId="1" applyFont="1" applyBorder="1"/>
    <xf numFmtId="4" fontId="5" fillId="0" borderId="1" xfId="1" applyNumberFormat="1" applyFont="1" applyBorder="1"/>
    <xf numFmtId="4" fontId="5" fillId="3" borderId="9" xfId="1" applyNumberFormat="1" applyFont="1" applyFill="1" applyBorder="1"/>
    <xf numFmtId="4" fontId="5" fillId="0" borderId="20" xfId="1" applyNumberFormat="1" applyFont="1" applyBorder="1"/>
    <xf numFmtId="4" fontId="5" fillId="0" borderId="2" xfId="1" applyNumberFormat="1" applyFont="1" applyBorder="1"/>
    <xf numFmtId="4" fontId="5" fillId="4" borderId="0" xfId="1" applyNumberFormat="1" applyFont="1" applyFill="1"/>
    <xf numFmtId="10" fontId="5" fillId="4" borderId="0" xfId="1" applyNumberFormat="1" applyFont="1" applyFill="1"/>
    <xf numFmtId="0" fontId="5" fillId="0" borderId="2" xfId="1" applyFont="1" applyBorder="1"/>
    <xf numFmtId="4" fontId="4" fillId="0" borderId="1" xfId="0" applyNumberFormat="1" applyFont="1" applyBorder="1"/>
    <xf numFmtId="4" fontId="4" fillId="0" borderId="9" xfId="0" applyNumberFormat="1" applyFont="1" applyBorder="1"/>
    <xf numFmtId="10" fontId="5" fillId="3" borderId="2" xfId="1" applyNumberFormat="1" applyFont="1" applyFill="1" applyBorder="1"/>
    <xf numFmtId="10" fontId="5" fillId="0" borderId="1" xfId="1" applyNumberFormat="1" applyFont="1" applyBorder="1"/>
    <xf numFmtId="0" fontId="8" fillId="0" borderId="2" xfId="1" applyFont="1" applyBorder="1"/>
    <xf numFmtId="4" fontId="8" fillId="3" borderId="9" xfId="1" applyNumberFormat="1" applyFont="1" applyFill="1" applyBorder="1"/>
    <xf numFmtId="10" fontId="8" fillId="3" borderId="2" xfId="1" applyNumberFormat="1" applyFont="1" applyFill="1" applyBorder="1"/>
    <xf numFmtId="4" fontId="8" fillId="0" borderId="1" xfId="1" applyNumberFormat="1" applyFont="1" applyBorder="1"/>
    <xf numFmtId="4" fontId="8" fillId="4" borderId="0" xfId="1" applyNumberFormat="1" applyFont="1" applyFill="1"/>
    <xf numFmtId="10" fontId="8" fillId="4" borderId="0" xfId="1" applyNumberFormat="1" applyFont="1" applyFill="1"/>
    <xf numFmtId="0" fontId="5" fillId="0" borderId="2" xfId="1" applyFont="1" applyBorder="1" applyAlignment="1">
      <alignment wrapText="1"/>
    </xf>
    <xf numFmtId="4" fontId="5" fillId="0" borderId="21" xfId="1" applyNumberFormat="1" applyFont="1" applyBorder="1"/>
    <xf numFmtId="4" fontId="5" fillId="3" borderId="5" xfId="1" applyNumberFormat="1" applyFont="1" applyFill="1" applyBorder="1"/>
    <xf numFmtId="4" fontId="5" fillId="0" borderId="11" xfId="1" applyNumberFormat="1" applyFont="1" applyBorder="1"/>
    <xf numFmtId="4" fontId="4" fillId="0" borderId="0" xfId="0" applyNumberFormat="1" applyFont="1"/>
    <xf numFmtId="0" fontId="4" fillId="4" borderId="0" xfId="0" applyFont="1" applyFill="1"/>
    <xf numFmtId="4" fontId="5" fillId="0" borderId="0" xfId="1" applyNumberFormat="1" applyFont="1"/>
    <xf numFmtId="0" fontId="5" fillId="3" borderId="0" xfId="1" applyFont="1" applyFill="1"/>
    <xf numFmtId="4" fontId="5" fillId="3" borderId="0" xfId="1" applyNumberFormat="1" applyFont="1" applyFill="1"/>
    <xf numFmtId="4" fontId="9" fillId="3" borderId="0" xfId="1" applyNumberFormat="1" applyFont="1" applyFill="1"/>
    <xf numFmtId="4" fontId="3" fillId="4" borderId="0" xfId="1" applyNumberFormat="1" applyFont="1" applyFill="1" applyAlignment="1">
      <alignment horizontal="center"/>
    </xf>
    <xf numFmtId="4" fontId="4" fillId="4" borderId="0" xfId="0" applyNumberFormat="1" applyFont="1" applyFill="1" applyAlignment="1">
      <alignment horizontal="center"/>
    </xf>
    <xf numFmtId="4" fontId="3" fillId="2" borderId="1" xfId="1" applyNumberFormat="1" applyFont="1" applyFill="1" applyBorder="1" applyAlignment="1">
      <alignment horizontal="center"/>
    </xf>
    <xf numFmtId="4" fontId="3" fillId="2" borderId="9" xfId="1" applyNumberFormat="1" applyFont="1" applyFill="1" applyBorder="1" applyAlignment="1">
      <alignment horizontal="center"/>
    </xf>
    <xf numFmtId="4" fontId="3" fillId="2" borderId="2" xfId="1" applyNumberFormat="1" applyFont="1" applyFill="1" applyBorder="1" applyAlignment="1">
      <alignment horizontal="center"/>
    </xf>
    <xf numFmtId="4" fontId="3" fillId="2" borderId="18" xfId="1" applyNumberFormat="1" applyFont="1" applyFill="1" applyBorder="1" applyAlignment="1">
      <alignment horizontal="center"/>
    </xf>
    <xf numFmtId="0" fontId="5" fillId="0" borderId="9" xfId="1" applyFont="1" applyBorder="1"/>
    <xf numFmtId="0" fontId="8" fillId="0" borderId="9" xfId="1" applyFont="1" applyBorder="1"/>
    <xf numFmtId="0" fontId="5" fillId="0" borderId="9" xfId="1" applyFont="1" applyBorder="1" applyAlignment="1">
      <alignment wrapText="1"/>
    </xf>
    <xf numFmtId="4" fontId="5" fillId="4" borderId="5" xfId="1" applyNumberFormat="1" applyFont="1" applyFill="1" applyBorder="1"/>
    <xf numFmtId="4" fontId="5" fillId="4" borderId="11" xfId="1" applyNumberFormat="1" applyFont="1" applyFill="1" applyBorder="1"/>
    <xf numFmtId="4" fontId="8" fillId="0" borderId="8" xfId="1" applyNumberFormat="1" applyFont="1" applyBorder="1"/>
    <xf numFmtId="4" fontId="8" fillId="3" borderId="10" xfId="1" applyNumberFormat="1" applyFont="1" applyFill="1" applyBorder="1"/>
    <xf numFmtId="4" fontId="8" fillId="0" borderId="22" xfId="1" applyNumberFormat="1" applyFont="1" applyBorder="1"/>
    <xf numFmtId="0" fontId="8" fillId="0" borderId="7" xfId="1" applyFont="1" applyBorder="1"/>
    <xf numFmtId="10" fontId="5" fillId="0" borderId="2" xfId="1" applyNumberFormat="1" applyFont="1" applyBorder="1"/>
    <xf numFmtId="10" fontId="8" fillId="0" borderId="19" xfId="1" applyNumberFormat="1" applyFont="1" applyBorder="1"/>
    <xf numFmtId="10" fontId="5" fillId="3" borderId="9" xfId="1" applyNumberFormat="1" applyFont="1" applyFill="1" applyBorder="1"/>
    <xf numFmtId="10" fontId="8" fillId="3" borderId="10" xfId="1" applyNumberFormat="1" applyFont="1" applyFill="1" applyBorder="1"/>
    <xf numFmtId="10" fontId="8" fillId="3" borderId="9" xfId="1" applyNumberFormat="1" applyFont="1" applyFill="1" applyBorder="1"/>
    <xf numFmtId="10" fontId="5" fillId="0" borderId="18" xfId="1" applyNumberFormat="1" applyFont="1" applyBorder="1"/>
    <xf numFmtId="10" fontId="3" fillId="2" borderId="18" xfId="1" applyNumberFormat="1" applyFont="1" applyFill="1" applyBorder="1" applyAlignment="1">
      <alignment horizontal="center"/>
    </xf>
    <xf numFmtId="10" fontId="8" fillId="0" borderId="18" xfId="1" applyNumberFormat="1" applyFont="1" applyBorder="1"/>
    <xf numFmtId="10" fontId="8" fillId="0" borderId="2" xfId="1" applyNumberFormat="1" applyFont="1" applyBorder="1"/>
    <xf numFmtId="10" fontId="8" fillId="0" borderId="23" xfId="1" applyNumberFormat="1" applyFont="1" applyBorder="1"/>
    <xf numFmtId="10" fontId="8" fillId="3" borderId="19" xfId="1" applyNumberFormat="1" applyFont="1" applyFill="1" applyBorder="1"/>
    <xf numFmtId="10" fontId="8" fillId="0" borderId="1" xfId="1" applyNumberFormat="1" applyFont="1" applyBorder="1"/>
    <xf numFmtId="0" fontId="8" fillId="5" borderId="1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8" fillId="5" borderId="18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4" fontId="8" fillId="5" borderId="1" xfId="1" applyNumberFormat="1" applyFont="1" applyFill="1" applyBorder="1" applyAlignment="1">
      <alignment horizontal="center"/>
    </xf>
    <xf numFmtId="4" fontId="8" fillId="5" borderId="9" xfId="1" applyNumberFormat="1" applyFont="1" applyFill="1" applyBorder="1" applyAlignment="1">
      <alignment horizontal="center"/>
    </xf>
    <xf numFmtId="4" fontId="8" fillId="5" borderId="2" xfId="1" applyNumberFormat="1" applyFont="1" applyFill="1" applyBorder="1" applyAlignment="1">
      <alignment horizontal="center"/>
    </xf>
    <xf numFmtId="4" fontId="8" fillId="5" borderId="18" xfId="1" applyNumberFormat="1" applyFont="1" applyFill="1" applyBorder="1" applyAlignment="1">
      <alignment horizontal="center"/>
    </xf>
    <xf numFmtId="4" fontId="3" fillId="5" borderId="1" xfId="1" applyNumberFormat="1" applyFont="1" applyFill="1" applyBorder="1" applyAlignment="1">
      <alignment horizontal="center"/>
    </xf>
    <xf numFmtId="4" fontId="3" fillId="5" borderId="9" xfId="1" applyNumberFormat="1" applyFont="1" applyFill="1" applyBorder="1" applyAlignment="1">
      <alignment horizontal="center"/>
    </xf>
    <xf numFmtId="4" fontId="3" fillId="5" borderId="2" xfId="1" applyNumberFormat="1" applyFont="1" applyFill="1" applyBorder="1" applyAlignment="1">
      <alignment horizontal="center"/>
    </xf>
    <xf numFmtId="4" fontId="3" fillId="5" borderId="18" xfId="1" applyNumberFormat="1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5" fillId="5" borderId="12" xfId="1" applyFont="1" applyFill="1" applyBorder="1" applyAlignment="1">
      <alignment wrapText="1"/>
    </xf>
    <xf numFmtId="0" fontId="5" fillId="5" borderId="13" xfId="1" applyFont="1" applyFill="1" applyBorder="1" applyAlignment="1">
      <alignment wrapText="1"/>
    </xf>
    <xf numFmtId="0" fontId="5" fillId="5" borderId="3" xfId="1" applyFont="1" applyFill="1" applyBorder="1" applyAlignment="1">
      <alignment wrapText="1"/>
    </xf>
    <xf numFmtId="4" fontId="1" fillId="5" borderId="14" xfId="0" applyNumberFormat="1" applyFont="1" applyFill="1" applyBorder="1" applyAlignment="1">
      <alignment horizontal="center" vertical="center"/>
    </xf>
    <xf numFmtId="4" fontId="4" fillId="5" borderId="15" xfId="0" applyNumberFormat="1" applyFont="1" applyFill="1" applyBorder="1" applyAlignment="1">
      <alignment horizontal="center" vertical="center"/>
    </xf>
    <xf numFmtId="4" fontId="4" fillId="5" borderId="17" xfId="0" applyNumberFormat="1" applyFont="1" applyFill="1" applyBorder="1" applyAlignment="1">
      <alignment horizontal="center" vertical="center"/>
    </xf>
    <xf numFmtId="4" fontId="4" fillId="5" borderId="3" xfId="0" applyNumberFormat="1" applyFont="1" applyFill="1" applyBorder="1" applyAlignment="1">
      <alignment horizontal="center" vertical="center"/>
    </xf>
    <xf numFmtId="4" fontId="4" fillId="5" borderId="4" xfId="0" applyNumberFormat="1" applyFont="1" applyFill="1" applyBorder="1" applyAlignment="1">
      <alignment horizontal="center" vertical="center"/>
    </xf>
    <xf numFmtId="4" fontId="4" fillId="5" borderId="16" xfId="0" applyNumberFormat="1" applyFont="1" applyFill="1" applyBorder="1" applyAlignment="1">
      <alignment horizontal="center" vertical="center"/>
    </xf>
    <xf numFmtId="4" fontId="1" fillId="4" borderId="0" xfId="0" applyNumberFormat="1" applyFont="1" applyFill="1" applyAlignment="1">
      <alignment horizontal="center"/>
    </xf>
    <xf numFmtId="4" fontId="3" fillId="5" borderId="14" xfId="0" applyNumberFormat="1" applyFont="1" applyFill="1" applyBorder="1" applyAlignment="1">
      <alignment horizontal="center" vertical="center"/>
    </xf>
    <xf numFmtId="4" fontId="10" fillId="5" borderId="15" xfId="0" applyNumberFormat="1" applyFont="1" applyFill="1" applyBorder="1" applyAlignment="1">
      <alignment horizontal="center" vertical="center"/>
    </xf>
    <xf numFmtId="4" fontId="10" fillId="5" borderId="17" xfId="0" applyNumberFormat="1" applyFont="1" applyFill="1" applyBorder="1" applyAlignment="1">
      <alignment horizontal="center" vertical="center"/>
    </xf>
    <xf numFmtId="4" fontId="10" fillId="5" borderId="3" xfId="0" applyNumberFormat="1" applyFont="1" applyFill="1" applyBorder="1" applyAlignment="1">
      <alignment horizontal="center" vertical="center"/>
    </xf>
    <xf numFmtId="4" fontId="10" fillId="5" borderId="4" xfId="0" applyNumberFormat="1" applyFont="1" applyFill="1" applyBorder="1" applyAlignment="1">
      <alignment horizontal="center" vertical="center"/>
    </xf>
    <xf numFmtId="4" fontId="10" fillId="5" borderId="16" xfId="0" applyNumberFormat="1" applyFont="1" applyFill="1" applyBorder="1" applyAlignment="1">
      <alignment horizontal="center" vertical="center"/>
    </xf>
    <xf numFmtId="4" fontId="3" fillId="5" borderId="14" xfId="0" applyNumberFormat="1" applyFont="1" applyFill="1" applyBorder="1" applyAlignment="1">
      <alignment horizontal="center" vertical="center" wrapText="1"/>
    </xf>
    <xf numFmtId="0" fontId="5" fillId="5" borderId="14" xfId="1" applyFont="1" applyFill="1" applyBorder="1" applyAlignment="1">
      <alignment wrapText="1"/>
    </xf>
    <xf numFmtId="0" fontId="1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1" fillId="0" borderId="0" xfId="1" applyFont="1" applyAlignment="1">
      <alignment horizontal="center"/>
    </xf>
    <xf numFmtId="0" fontId="7" fillId="0" borderId="0" xfId="1" applyFont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4" fillId="0" borderId="0" xfId="0" applyFont="1" applyAlignment="1">
      <alignment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46"/>
  <sheetViews>
    <sheetView tabSelected="1" topLeftCell="A13" zoomScaleNormal="100" workbookViewId="0">
      <selection activeCell="B30" sqref="B30"/>
    </sheetView>
  </sheetViews>
  <sheetFormatPr defaultColWidth="9.140625" defaultRowHeight="15" x14ac:dyDescent="0.25"/>
  <cols>
    <col min="1" max="1" width="26.5703125" style="5" customWidth="1"/>
    <col min="2" max="2" width="10.42578125" style="5" customWidth="1"/>
    <col min="3" max="3" width="12.42578125" style="5" customWidth="1"/>
    <col min="4" max="4" width="9.85546875" style="5" customWidth="1"/>
    <col min="5" max="5" width="10.85546875" style="5" customWidth="1"/>
    <col min="6" max="6" width="11.85546875" style="5" customWidth="1"/>
    <col min="7" max="7" width="9.140625" style="5"/>
    <col min="8" max="8" width="9.85546875" style="5" customWidth="1"/>
    <col min="9" max="9" width="11.5703125" style="5" customWidth="1"/>
    <col min="10" max="10" width="9.140625" style="5"/>
    <col min="11" max="11" width="10.85546875" style="5" customWidth="1"/>
    <col min="12" max="12" width="11.85546875" style="5" customWidth="1"/>
    <col min="13" max="13" width="9.140625" style="5"/>
    <col min="14" max="14" width="10.140625" style="5" customWidth="1"/>
    <col min="15" max="15" width="11.7109375" style="5" customWidth="1"/>
    <col min="16" max="16384" width="9.140625" style="5"/>
  </cols>
  <sheetData>
    <row r="1" spans="1:25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O1" s="110" t="s">
        <v>22</v>
      </c>
      <c r="P1" s="110"/>
    </row>
    <row r="2" spans="1:25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O2" s="110" t="s">
        <v>20</v>
      </c>
      <c r="P2" s="110"/>
    </row>
    <row r="3" spans="1:2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O3" s="110" t="s">
        <v>23</v>
      </c>
      <c r="P3" s="110"/>
    </row>
    <row r="5" spans="1:25" x14ac:dyDescent="0.25">
      <c r="A5" s="111" t="s">
        <v>24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2"/>
      <c r="N5" s="113"/>
      <c r="O5" s="113"/>
      <c r="P5" s="113"/>
    </row>
    <row r="6" spans="1:25" x14ac:dyDescent="0.25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2"/>
      <c r="N6" s="113"/>
      <c r="O6" s="113"/>
      <c r="P6" s="113"/>
    </row>
    <row r="7" spans="1:25" x14ac:dyDescent="0.25">
      <c r="A7" s="111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2"/>
      <c r="N7" s="113"/>
      <c r="O7" s="113"/>
      <c r="P7" s="113"/>
    </row>
    <row r="8" spans="1:25" ht="15.75" thickBot="1" x14ac:dyDescent="0.3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7"/>
    </row>
    <row r="9" spans="1:25" x14ac:dyDescent="0.25">
      <c r="A9" s="102"/>
      <c r="B9" s="103" t="s">
        <v>15</v>
      </c>
      <c r="C9" s="104"/>
      <c r="D9" s="105"/>
      <c r="E9" s="109" t="s">
        <v>9</v>
      </c>
      <c r="F9" s="104"/>
      <c r="G9" s="105"/>
      <c r="H9" s="103" t="s">
        <v>16</v>
      </c>
      <c r="I9" s="104"/>
      <c r="J9" s="105"/>
      <c r="K9" s="103" t="s">
        <v>17</v>
      </c>
      <c r="L9" s="104"/>
      <c r="M9" s="105"/>
      <c r="N9" s="103" t="s">
        <v>8</v>
      </c>
      <c r="O9" s="104"/>
      <c r="P9" s="105"/>
      <c r="Q9" s="8"/>
      <c r="R9" s="9"/>
      <c r="S9" s="9"/>
      <c r="T9" s="8"/>
      <c r="U9" s="9"/>
      <c r="V9" s="9"/>
      <c r="W9" s="8"/>
      <c r="X9" s="9"/>
      <c r="Y9" s="9"/>
    </row>
    <row r="10" spans="1:25" x14ac:dyDescent="0.25">
      <c r="A10" s="86"/>
      <c r="B10" s="106"/>
      <c r="C10" s="107"/>
      <c r="D10" s="108"/>
      <c r="E10" s="107"/>
      <c r="F10" s="107"/>
      <c r="G10" s="108"/>
      <c r="H10" s="106"/>
      <c r="I10" s="107"/>
      <c r="J10" s="108"/>
      <c r="K10" s="106"/>
      <c r="L10" s="107"/>
      <c r="M10" s="108"/>
      <c r="N10" s="106"/>
      <c r="O10" s="107"/>
      <c r="P10" s="108"/>
      <c r="Q10" s="84"/>
      <c r="R10" s="84"/>
      <c r="S10" s="84"/>
      <c r="T10" s="3"/>
      <c r="U10" s="3"/>
      <c r="V10" s="3"/>
      <c r="W10" s="3"/>
      <c r="X10" s="3"/>
      <c r="Y10" s="3"/>
    </row>
    <row r="11" spans="1:25" x14ac:dyDescent="0.25">
      <c r="A11" s="87"/>
      <c r="B11" s="71" t="s">
        <v>1</v>
      </c>
      <c r="C11" s="72" t="s">
        <v>2</v>
      </c>
      <c r="D11" s="73" t="s">
        <v>3</v>
      </c>
      <c r="E11" s="74" t="s">
        <v>1</v>
      </c>
      <c r="F11" s="72" t="s">
        <v>2</v>
      </c>
      <c r="G11" s="75" t="s">
        <v>3</v>
      </c>
      <c r="H11" s="71" t="s">
        <v>1</v>
      </c>
      <c r="I11" s="72" t="s">
        <v>2</v>
      </c>
      <c r="J11" s="75" t="s">
        <v>3</v>
      </c>
      <c r="K11" s="71" t="s">
        <v>1</v>
      </c>
      <c r="L11" s="72" t="s">
        <v>2</v>
      </c>
      <c r="M11" s="75" t="s">
        <v>3</v>
      </c>
      <c r="N11" s="71" t="s">
        <v>1</v>
      </c>
      <c r="O11" s="72" t="s">
        <v>2</v>
      </c>
      <c r="P11" s="73" t="s">
        <v>3</v>
      </c>
      <c r="Q11" s="8"/>
      <c r="R11" s="8"/>
      <c r="S11" s="8"/>
      <c r="T11" s="8"/>
      <c r="U11" s="8"/>
      <c r="V11" s="8"/>
      <c r="W11" s="8"/>
      <c r="X11" s="8"/>
      <c r="Y11" s="8"/>
    </row>
    <row r="12" spans="1:25" x14ac:dyDescent="0.25">
      <c r="A12" s="10"/>
      <c r="B12" s="11"/>
      <c r="C12" s="12"/>
      <c r="D12" s="13"/>
      <c r="E12" s="14"/>
      <c r="F12" s="12"/>
      <c r="G12" s="15"/>
      <c r="H12" s="11"/>
      <c r="I12" s="12"/>
      <c r="J12" s="15"/>
      <c r="K12" s="11"/>
      <c r="L12" s="12"/>
      <c r="M12" s="15"/>
      <c r="N12" s="11"/>
      <c r="O12" s="12"/>
      <c r="P12" s="13"/>
      <c r="Q12" s="8"/>
      <c r="R12" s="8"/>
      <c r="S12" s="8"/>
      <c r="T12" s="8"/>
      <c r="U12" s="8"/>
      <c r="V12" s="8"/>
      <c r="W12" s="8"/>
      <c r="X12" s="8"/>
      <c r="Y12" s="8"/>
    </row>
    <row r="13" spans="1:25" x14ac:dyDescent="0.25">
      <c r="A13" s="16" t="s">
        <v>21</v>
      </c>
      <c r="B13" s="17">
        <v>0</v>
      </c>
      <c r="C13" s="18">
        <v>0</v>
      </c>
      <c r="D13" s="61">
        <v>0</v>
      </c>
      <c r="E13" s="19">
        <v>0</v>
      </c>
      <c r="F13" s="18">
        <v>0</v>
      </c>
      <c r="G13" s="59">
        <v>0</v>
      </c>
      <c r="H13" s="17">
        <v>0</v>
      </c>
      <c r="I13" s="18">
        <v>0</v>
      </c>
      <c r="J13" s="59">
        <v>0</v>
      </c>
      <c r="K13" s="17">
        <v>0</v>
      </c>
      <c r="L13" s="17">
        <v>0</v>
      </c>
      <c r="M13" s="27">
        <v>0</v>
      </c>
      <c r="N13" s="17">
        <v>0</v>
      </c>
      <c r="O13" s="18">
        <v>0</v>
      </c>
      <c r="P13" s="64">
        <v>0</v>
      </c>
      <c r="Q13" s="21"/>
      <c r="R13" s="21"/>
      <c r="S13" s="22"/>
      <c r="T13" s="21"/>
      <c r="U13" s="21"/>
      <c r="V13" s="22"/>
      <c r="W13" s="21"/>
      <c r="X13" s="21"/>
      <c r="Y13" s="22"/>
    </row>
    <row r="14" spans="1:25" x14ac:dyDescent="0.25">
      <c r="A14" s="23" t="s">
        <v>4</v>
      </c>
      <c r="B14" s="24">
        <v>63200</v>
      </c>
      <c r="C14" s="25">
        <v>39513.03</v>
      </c>
      <c r="D14" s="61">
        <f>C14/B14</f>
        <v>0.62520617088607588</v>
      </c>
      <c r="E14" s="19">
        <f>30271+173000</f>
        <v>203271</v>
      </c>
      <c r="F14" s="18">
        <f>28932.42+150302.17</f>
        <v>179234.59000000003</v>
      </c>
      <c r="G14" s="59">
        <f>F14/E14</f>
        <v>0.88175189771290552</v>
      </c>
      <c r="H14" s="17">
        <v>9863</v>
      </c>
      <c r="I14" s="18">
        <v>9742.08</v>
      </c>
      <c r="J14" s="59">
        <f t="shared" ref="J14:J18" si="0">I14/H14</f>
        <v>0.98774003852783132</v>
      </c>
      <c r="K14" s="17">
        <v>7758</v>
      </c>
      <c r="L14" s="17">
        <v>6739</v>
      </c>
      <c r="M14" s="27">
        <f t="shared" ref="M14:M18" si="1">L14/K14</f>
        <v>0.86865171435937094</v>
      </c>
      <c r="N14" s="17">
        <v>43199</v>
      </c>
      <c r="O14" s="18">
        <v>23534.33</v>
      </c>
      <c r="P14" s="64">
        <f t="shared" ref="P14:P18" si="2">O14/N14</f>
        <v>0.54478876825852451</v>
      </c>
      <c r="Q14" s="21"/>
      <c r="R14" s="21"/>
      <c r="S14" s="22"/>
      <c r="T14" s="21"/>
      <c r="U14" s="21"/>
      <c r="V14" s="22"/>
      <c r="W14" s="21"/>
      <c r="X14" s="21"/>
      <c r="Y14" s="22"/>
    </row>
    <row r="15" spans="1:25" s="2" customFormat="1" x14ac:dyDescent="0.25">
      <c r="A15" s="28" t="s">
        <v>5</v>
      </c>
      <c r="B15" s="1">
        <f>B13+B14</f>
        <v>63200</v>
      </c>
      <c r="C15" s="1">
        <f t="shared" ref="C15" si="3">C13+C14</f>
        <v>39513.03</v>
      </c>
      <c r="D15" s="63">
        <f>C15/B15</f>
        <v>0.62520617088607588</v>
      </c>
      <c r="E15" s="29">
        <f>E14+E13</f>
        <v>203271</v>
      </c>
      <c r="F15" s="29">
        <f>F14+F13</f>
        <v>179234.59000000003</v>
      </c>
      <c r="G15" s="67">
        <f>F15/E15</f>
        <v>0.88175189771290552</v>
      </c>
      <c r="H15" s="29">
        <f>H13+H14</f>
        <v>9863</v>
      </c>
      <c r="I15" s="29">
        <f>I13+I14</f>
        <v>9742.08</v>
      </c>
      <c r="J15" s="67">
        <f t="shared" si="0"/>
        <v>0.98774003852783132</v>
      </c>
      <c r="K15" s="29">
        <f>K13+K14</f>
        <v>7758</v>
      </c>
      <c r="L15" s="29">
        <f>L13+L14</f>
        <v>6739</v>
      </c>
      <c r="M15" s="70">
        <f t="shared" si="1"/>
        <v>0.86865171435937094</v>
      </c>
      <c r="N15" s="31">
        <f>N13+N14</f>
        <v>43199</v>
      </c>
      <c r="O15" s="31">
        <f>O13+O14</f>
        <v>23534.33</v>
      </c>
      <c r="P15" s="66">
        <f t="shared" si="2"/>
        <v>0.54478876825852451</v>
      </c>
      <c r="Q15" s="32"/>
      <c r="R15" s="32"/>
      <c r="S15" s="33"/>
      <c r="T15" s="32"/>
      <c r="U15" s="32"/>
      <c r="V15" s="33"/>
      <c r="W15" s="32"/>
      <c r="X15" s="32"/>
      <c r="Y15" s="33"/>
    </row>
    <row r="16" spans="1:25" x14ac:dyDescent="0.25">
      <c r="A16" s="23" t="s">
        <v>6</v>
      </c>
      <c r="B16" s="24">
        <f>B14</f>
        <v>63200</v>
      </c>
      <c r="C16" s="25">
        <f>39513.03-C17</f>
        <v>39502.6</v>
      </c>
      <c r="D16" s="61">
        <f>C16/B16</f>
        <v>0.6250411392405063</v>
      </c>
      <c r="E16" s="19">
        <f>E14</f>
        <v>203271</v>
      </c>
      <c r="F16" s="18">
        <f>28932.42+150302.17</f>
        <v>179234.59000000003</v>
      </c>
      <c r="G16" s="59">
        <f>F16/E16</f>
        <v>0.88175189771290552</v>
      </c>
      <c r="H16" s="17">
        <v>9863</v>
      </c>
      <c r="I16" s="18">
        <f>9742.08-I17</f>
        <v>9733.08</v>
      </c>
      <c r="J16" s="59">
        <f t="shared" si="0"/>
        <v>0.98682753726046846</v>
      </c>
      <c r="K16" s="17">
        <v>7758</v>
      </c>
      <c r="L16" s="17">
        <v>6739</v>
      </c>
      <c r="M16" s="27">
        <f t="shared" si="1"/>
        <v>0.86865171435937094</v>
      </c>
      <c r="N16" s="17">
        <v>43199</v>
      </c>
      <c r="O16" s="17">
        <v>23534.33</v>
      </c>
      <c r="P16" s="64">
        <f t="shared" si="2"/>
        <v>0.54478876825852451</v>
      </c>
      <c r="Q16" s="21"/>
      <c r="R16" s="21"/>
      <c r="S16" s="22"/>
      <c r="T16" s="21"/>
      <c r="U16" s="21"/>
      <c r="V16" s="22"/>
      <c r="W16" s="21"/>
      <c r="X16" s="21"/>
      <c r="Y16" s="22"/>
    </row>
    <row r="17" spans="1:25" ht="27.75" customHeight="1" x14ac:dyDescent="0.25">
      <c r="A17" s="34" t="s">
        <v>7</v>
      </c>
      <c r="B17" s="24">
        <v>0</v>
      </c>
      <c r="C17" s="25">
        <v>10.43</v>
      </c>
      <c r="D17" s="61"/>
      <c r="E17" s="35">
        <v>0</v>
      </c>
      <c r="F17" s="36">
        <v>0</v>
      </c>
      <c r="G17" s="59"/>
      <c r="H17" s="37">
        <v>0</v>
      </c>
      <c r="I17" s="36">
        <v>9</v>
      </c>
      <c r="J17" s="59"/>
      <c r="K17" s="17">
        <v>0</v>
      </c>
      <c r="L17" s="17">
        <v>0</v>
      </c>
      <c r="M17" s="27"/>
      <c r="N17" s="17">
        <v>0</v>
      </c>
      <c r="O17" s="36">
        <v>0</v>
      </c>
      <c r="P17" s="64"/>
      <c r="Q17" s="21"/>
      <c r="R17" s="21"/>
      <c r="S17" s="22"/>
      <c r="T17" s="21"/>
      <c r="U17" s="21"/>
      <c r="V17" s="22"/>
      <c r="W17" s="21"/>
      <c r="X17" s="21"/>
      <c r="Y17" s="22"/>
    </row>
    <row r="18" spans="1:25" ht="15.75" thickBot="1" x14ac:dyDescent="0.3">
      <c r="A18" s="58" t="s">
        <v>25</v>
      </c>
      <c r="B18" s="55">
        <f>B16+B17</f>
        <v>63200</v>
      </c>
      <c r="C18" s="55">
        <f>C16+C17</f>
        <v>39513.03</v>
      </c>
      <c r="D18" s="62">
        <f t="shared" ref="D18" si="4">C18/B18</f>
        <v>0.62520617088607588</v>
      </c>
      <c r="E18" s="57">
        <f>E15</f>
        <v>203271</v>
      </c>
      <c r="F18" s="56">
        <f>F16+F17</f>
        <v>179234.59000000003</v>
      </c>
      <c r="G18" s="60">
        <f>F18/E18</f>
        <v>0.88175189771290552</v>
      </c>
      <c r="H18" s="55">
        <f>H16+H17</f>
        <v>9863</v>
      </c>
      <c r="I18" s="55">
        <f>I16+I17</f>
        <v>9742.08</v>
      </c>
      <c r="J18" s="60">
        <f t="shared" si="0"/>
        <v>0.98774003852783132</v>
      </c>
      <c r="K18" s="55">
        <f>K16+K17</f>
        <v>7758</v>
      </c>
      <c r="L18" s="55">
        <f>L16+L17</f>
        <v>6739</v>
      </c>
      <c r="M18" s="68">
        <f t="shared" si="1"/>
        <v>0.86865171435937094</v>
      </c>
      <c r="N18" s="55">
        <f>N16+N17</f>
        <v>43199</v>
      </c>
      <c r="O18" s="55">
        <f>O16+O17</f>
        <v>23534.33</v>
      </c>
      <c r="P18" s="60">
        <f t="shared" si="2"/>
        <v>0.54478876825852451</v>
      </c>
      <c r="Q18" s="21"/>
      <c r="R18" s="21"/>
      <c r="S18" s="22"/>
      <c r="T18" s="21"/>
      <c r="U18" s="21"/>
      <c r="V18" s="22"/>
      <c r="W18" s="21"/>
      <c r="X18" s="21"/>
      <c r="Y18" s="22"/>
    </row>
    <row r="19" spans="1:25" x14ac:dyDescent="0.2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9"/>
      <c r="R19" s="39"/>
      <c r="S19" s="39"/>
      <c r="T19" s="39"/>
      <c r="U19" s="39"/>
      <c r="V19" s="39"/>
      <c r="W19" s="39"/>
      <c r="X19" s="39"/>
      <c r="Y19" s="39"/>
    </row>
    <row r="20" spans="1:25" x14ac:dyDescent="0.25">
      <c r="A20" s="4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38"/>
      <c r="O20" s="38"/>
      <c r="P20" s="38"/>
    </row>
    <row r="21" spans="1:25" ht="15.75" thickBot="1" x14ac:dyDescent="0.3">
      <c r="A21" s="41"/>
      <c r="B21" s="42"/>
      <c r="C21" s="43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38"/>
      <c r="O21" s="38"/>
      <c r="P21" s="38"/>
    </row>
    <row r="22" spans="1:25" x14ac:dyDescent="0.25">
      <c r="A22" s="85"/>
      <c r="B22" s="95" t="s">
        <v>19</v>
      </c>
      <c r="C22" s="96"/>
      <c r="D22" s="97"/>
      <c r="E22" s="95" t="s">
        <v>18</v>
      </c>
      <c r="F22" s="96"/>
      <c r="G22" s="97"/>
      <c r="H22" s="95" t="s">
        <v>10</v>
      </c>
      <c r="I22" s="96"/>
      <c r="J22" s="97"/>
      <c r="K22" s="101" t="s">
        <v>0</v>
      </c>
      <c r="L22" s="96"/>
      <c r="M22" s="97"/>
      <c r="N22" s="44"/>
      <c r="O22" s="45"/>
      <c r="P22" s="45"/>
      <c r="Q22" s="8"/>
      <c r="R22" s="9"/>
      <c r="S22" s="9"/>
      <c r="T22" s="8"/>
      <c r="U22" s="9"/>
      <c r="V22" s="9"/>
      <c r="W22" s="8"/>
      <c r="X22" s="9"/>
      <c r="Y22" s="9"/>
    </row>
    <row r="23" spans="1:25" x14ac:dyDescent="0.25">
      <c r="A23" s="86"/>
      <c r="B23" s="98"/>
      <c r="C23" s="99"/>
      <c r="D23" s="100"/>
      <c r="E23" s="98"/>
      <c r="F23" s="99"/>
      <c r="G23" s="100"/>
      <c r="H23" s="98"/>
      <c r="I23" s="99"/>
      <c r="J23" s="100"/>
      <c r="K23" s="98"/>
      <c r="L23" s="99"/>
      <c r="M23" s="100"/>
      <c r="N23" s="94"/>
      <c r="O23" s="94"/>
      <c r="P23" s="94"/>
      <c r="Q23" s="84"/>
      <c r="R23" s="84"/>
      <c r="S23" s="84"/>
      <c r="T23" s="3"/>
      <c r="U23" s="3"/>
      <c r="V23" s="3"/>
      <c r="W23" s="3"/>
      <c r="X23" s="3"/>
      <c r="Y23" s="3"/>
    </row>
    <row r="24" spans="1:25" x14ac:dyDescent="0.25">
      <c r="A24" s="87"/>
      <c r="B24" s="76" t="s">
        <v>1</v>
      </c>
      <c r="C24" s="77" t="s">
        <v>2</v>
      </c>
      <c r="D24" s="78" t="s">
        <v>3</v>
      </c>
      <c r="E24" s="76" t="s">
        <v>1</v>
      </c>
      <c r="F24" s="77" t="s">
        <v>2</v>
      </c>
      <c r="G24" s="78" t="s">
        <v>3</v>
      </c>
      <c r="H24" s="76" t="s">
        <v>1</v>
      </c>
      <c r="I24" s="77" t="s">
        <v>2</v>
      </c>
      <c r="J24" s="78" t="s">
        <v>3</v>
      </c>
      <c r="K24" s="76" t="s">
        <v>1</v>
      </c>
      <c r="L24" s="77" t="s">
        <v>2</v>
      </c>
      <c r="M24" s="79" t="s">
        <v>3</v>
      </c>
      <c r="N24" s="44"/>
      <c r="O24" s="44"/>
      <c r="P24" s="44"/>
      <c r="Q24" s="8"/>
      <c r="R24" s="8"/>
      <c r="S24" s="8"/>
      <c r="T24" s="8"/>
      <c r="U24" s="8"/>
      <c r="V24" s="8"/>
      <c r="W24" s="8"/>
      <c r="X24" s="8"/>
      <c r="Y24" s="8"/>
    </row>
    <row r="25" spans="1:25" x14ac:dyDescent="0.25">
      <c r="A25" s="10"/>
      <c r="B25" s="46"/>
      <c r="C25" s="47"/>
      <c r="D25" s="48"/>
      <c r="E25" s="46"/>
      <c r="F25" s="47"/>
      <c r="G25" s="48"/>
      <c r="H25" s="46"/>
      <c r="I25" s="47"/>
      <c r="J25" s="48"/>
      <c r="K25" s="46"/>
      <c r="L25" s="47"/>
      <c r="M25" s="65"/>
      <c r="N25" s="44"/>
      <c r="O25" s="44"/>
      <c r="P25" s="44"/>
      <c r="Q25" s="8"/>
      <c r="R25" s="8"/>
      <c r="S25" s="8"/>
      <c r="T25" s="8"/>
      <c r="U25" s="8"/>
      <c r="V25" s="8"/>
      <c r="W25" s="8"/>
      <c r="X25" s="8"/>
      <c r="Y25" s="8"/>
    </row>
    <row r="26" spans="1:25" x14ac:dyDescent="0.25">
      <c r="A26" s="16" t="s">
        <v>21</v>
      </c>
      <c r="B26" s="17">
        <v>0</v>
      </c>
      <c r="C26" s="18">
        <v>0</v>
      </c>
      <c r="D26" s="59">
        <v>0</v>
      </c>
      <c r="E26" s="17">
        <v>0</v>
      </c>
      <c r="F26" s="18">
        <v>0</v>
      </c>
      <c r="G26" s="59">
        <v>0</v>
      </c>
      <c r="H26" s="17">
        <v>0</v>
      </c>
      <c r="I26" s="18">
        <v>0</v>
      </c>
      <c r="J26" s="59">
        <v>0</v>
      </c>
      <c r="K26" s="17">
        <v>0</v>
      </c>
      <c r="L26" s="18">
        <v>0</v>
      </c>
      <c r="M26" s="64">
        <v>0</v>
      </c>
      <c r="N26" s="38"/>
      <c r="O26" s="21"/>
      <c r="P26" s="21"/>
      <c r="Q26" s="21"/>
      <c r="R26" s="21"/>
      <c r="S26" s="22"/>
      <c r="T26" s="21"/>
      <c r="U26" s="21"/>
      <c r="V26" s="22"/>
      <c r="W26" s="21"/>
      <c r="X26" s="21"/>
      <c r="Y26" s="22"/>
    </row>
    <row r="27" spans="1:25" x14ac:dyDescent="0.25">
      <c r="A27" s="50" t="s">
        <v>4</v>
      </c>
      <c r="B27" s="17">
        <v>319750</v>
      </c>
      <c r="C27" s="18">
        <v>238807.12</v>
      </c>
      <c r="D27" s="59">
        <f t="shared" ref="D27:D31" si="5">C27/B27</f>
        <v>0.7468557310398749</v>
      </c>
      <c r="E27" s="17">
        <v>60725</v>
      </c>
      <c r="F27" s="18">
        <v>44265.36</v>
      </c>
      <c r="G27" s="59">
        <f t="shared" ref="G27:G31" si="6">F27/E27</f>
        <v>0.72894787978592013</v>
      </c>
      <c r="H27" s="17">
        <v>12050</v>
      </c>
      <c r="I27" s="18">
        <v>1227.3599999999999</v>
      </c>
      <c r="J27" s="59">
        <f t="shared" ref="J27:J31" si="7">I27/H27</f>
        <v>0.10185560165975104</v>
      </c>
      <c r="K27" s="17">
        <f>98000+152000</f>
        <v>250000</v>
      </c>
      <c r="L27" s="18">
        <f>61507.43+143571.33</f>
        <v>205078.75999999998</v>
      </c>
      <c r="M27" s="64">
        <f t="shared" ref="M27:M31" si="8">L27/K27</f>
        <v>0.82031503999999988</v>
      </c>
      <c r="N27" s="21"/>
      <c r="O27" s="32"/>
      <c r="P27" s="21"/>
      <c r="Q27" s="21"/>
      <c r="R27" s="21"/>
      <c r="S27" s="22"/>
      <c r="T27" s="21"/>
      <c r="U27" s="21"/>
      <c r="V27" s="22"/>
      <c r="W27" s="21"/>
      <c r="X27" s="21"/>
      <c r="Y27" s="22"/>
    </row>
    <row r="28" spans="1:25" s="2" customFormat="1" x14ac:dyDescent="0.25">
      <c r="A28" s="51" t="s">
        <v>5</v>
      </c>
      <c r="B28" s="31">
        <f>B26+B27</f>
        <v>319750</v>
      </c>
      <c r="C28" s="31">
        <f>C26+C27</f>
        <v>238807.12</v>
      </c>
      <c r="D28" s="67">
        <f t="shared" si="5"/>
        <v>0.7468557310398749</v>
      </c>
      <c r="E28" s="31">
        <f>E26+E27</f>
        <v>60725</v>
      </c>
      <c r="F28" s="31">
        <f>F26+F27</f>
        <v>44265.36</v>
      </c>
      <c r="G28" s="59">
        <f t="shared" si="6"/>
        <v>0.72894787978592013</v>
      </c>
      <c r="H28" s="31">
        <v>12050</v>
      </c>
      <c r="I28" s="31">
        <f>I26+I27</f>
        <v>1227.3599999999999</v>
      </c>
      <c r="J28" s="67">
        <f t="shared" si="7"/>
        <v>0.10185560165975104</v>
      </c>
      <c r="K28" s="31">
        <f>K26+K27</f>
        <v>250000</v>
      </c>
      <c r="L28" s="31">
        <f>L26+L27</f>
        <v>205078.75999999998</v>
      </c>
      <c r="M28" s="66">
        <f t="shared" si="8"/>
        <v>0.82031503999999988</v>
      </c>
      <c r="N28" s="32"/>
      <c r="O28" s="32"/>
      <c r="P28" s="32"/>
      <c r="Q28" s="32"/>
      <c r="R28" s="32"/>
      <c r="S28" s="33"/>
      <c r="T28" s="32"/>
      <c r="U28" s="32"/>
      <c r="V28" s="33"/>
      <c r="W28" s="32"/>
      <c r="X28" s="32"/>
      <c r="Y28" s="33"/>
    </row>
    <row r="29" spans="1:25" x14ac:dyDescent="0.25">
      <c r="A29" s="50" t="s">
        <v>6</v>
      </c>
      <c r="B29" s="17">
        <v>319750</v>
      </c>
      <c r="C29" s="18">
        <f>238807.12-C30</f>
        <v>238702.09</v>
      </c>
      <c r="D29" s="59">
        <f t="shared" si="5"/>
        <v>0.74652725566849099</v>
      </c>
      <c r="E29" s="17">
        <v>60725</v>
      </c>
      <c r="F29" s="18">
        <v>44265.36</v>
      </c>
      <c r="G29" s="59">
        <f t="shared" si="6"/>
        <v>0.72894787978592013</v>
      </c>
      <c r="H29" s="31">
        <v>12050</v>
      </c>
      <c r="I29" s="29">
        <v>1227.3599999999999</v>
      </c>
      <c r="J29" s="67">
        <f t="shared" si="7"/>
        <v>0.10185560165975104</v>
      </c>
      <c r="K29" s="17">
        <f>98000+152000</f>
        <v>250000</v>
      </c>
      <c r="L29" s="18">
        <f>61507.43+143571.33-L30</f>
        <v>204472.08</v>
      </c>
      <c r="M29" s="64">
        <f t="shared" si="8"/>
        <v>0.81788832</v>
      </c>
      <c r="N29" s="32"/>
      <c r="O29" s="32"/>
      <c r="P29" s="21"/>
      <c r="Q29" s="21"/>
      <c r="R29" s="21"/>
      <c r="S29" s="22"/>
      <c r="T29" s="21"/>
      <c r="U29" s="21"/>
      <c r="V29" s="22"/>
      <c r="W29" s="21"/>
      <c r="X29" s="21"/>
      <c r="Y29" s="22"/>
    </row>
    <row r="30" spans="1:25" ht="26.25" x14ac:dyDescent="0.25">
      <c r="A30" s="52" t="s">
        <v>7</v>
      </c>
      <c r="B30" s="37">
        <v>0</v>
      </c>
      <c r="C30" s="53">
        <v>105.03</v>
      </c>
      <c r="D30" s="59"/>
      <c r="E30" s="54">
        <v>0</v>
      </c>
      <c r="F30" s="53">
        <v>0</v>
      </c>
      <c r="G30" s="59"/>
      <c r="H30" s="37">
        <v>0</v>
      </c>
      <c r="I30" s="36">
        <v>0</v>
      </c>
      <c r="J30" s="59"/>
      <c r="K30" s="37">
        <v>0</v>
      </c>
      <c r="L30" s="36">
        <f>346.2+260.48</f>
        <v>606.68000000000006</v>
      </c>
      <c r="M30" s="64"/>
      <c r="N30" s="21"/>
      <c r="O30" s="32"/>
      <c r="P30" s="21"/>
      <c r="Q30" s="21"/>
      <c r="R30" s="21"/>
      <c r="S30" s="22"/>
      <c r="T30" s="21"/>
      <c r="U30" s="21"/>
      <c r="V30" s="22"/>
      <c r="W30" s="21"/>
      <c r="X30" s="21"/>
      <c r="Y30" s="22"/>
    </row>
    <row r="31" spans="1:25" ht="15.75" thickBot="1" x14ac:dyDescent="0.3">
      <c r="A31" s="58" t="s">
        <v>25</v>
      </c>
      <c r="B31" s="55">
        <f>B29+B30</f>
        <v>319750</v>
      </c>
      <c r="C31" s="55">
        <f>C29+C30</f>
        <v>238807.12</v>
      </c>
      <c r="D31" s="60">
        <f t="shared" si="5"/>
        <v>0.7468557310398749</v>
      </c>
      <c r="E31" s="55">
        <f>E29+E30</f>
        <v>60725</v>
      </c>
      <c r="F31" s="55">
        <f>F29+F30</f>
        <v>44265.36</v>
      </c>
      <c r="G31" s="60">
        <f t="shared" si="6"/>
        <v>0.72894787978592013</v>
      </c>
      <c r="H31" s="55">
        <f>H29+H30</f>
        <v>12050</v>
      </c>
      <c r="I31" s="55">
        <f>I29+I30</f>
        <v>1227.3599999999999</v>
      </c>
      <c r="J31" s="60">
        <f t="shared" si="7"/>
        <v>0.10185560165975104</v>
      </c>
      <c r="K31" s="55">
        <f>K29+K30</f>
        <v>250000</v>
      </c>
      <c r="L31" s="55">
        <f>L29+L30</f>
        <v>205078.75999999998</v>
      </c>
      <c r="M31" s="60">
        <f t="shared" si="8"/>
        <v>0.82031503999999988</v>
      </c>
      <c r="N31" s="21"/>
      <c r="O31" s="21"/>
      <c r="P31" s="21"/>
      <c r="Q31" s="21"/>
      <c r="R31" s="21"/>
      <c r="S31" s="22"/>
      <c r="T31" s="21"/>
      <c r="U31" s="21"/>
      <c r="V31" s="22"/>
      <c r="W31" s="21"/>
      <c r="X31" s="21"/>
      <c r="Y31" s="22"/>
    </row>
    <row r="32" spans="1:25" x14ac:dyDescent="0.25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</row>
    <row r="33" spans="1:25" x14ac:dyDescent="0.25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</row>
    <row r="34" spans="1:25" ht="15.75" thickBot="1" x14ac:dyDescent="0.3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</row>
    <row r="35" spans="1:25" x14ac:dyDescent="0.25">
      <c r="A35" s="85"/>
      <c r="B35" s="88" t="s">
        <v>11</v>
      </c>
      <c r="C35" s="89"/>
      <c r="D35" s="90"/>
      <c r="E35" s="88" t="s">
        <v>12</v>
      </c>
      <c r="F35" s="89"/>
      <c r="G35" s="90"/>
      <c r="H35" s="88" t="s">
        <v>13</v>
      </c>
      <c r="I35" s="89"/>
      <c r="J35" s="90"/>
      <c r="K35" s="88" t="s">
        <v>14</v>
      </c>
      <c r="L35" s="89"/>
      <c r="M35" s="90"/>
      <c r="N35" s="44"/>
      <c r="O35" s="45"/>
      <c r="P35" s="45"/>
      <c r="Q35" s="8"/>
      <c r="R35" s="9"/>
      <c r="S35" s="9"/>
      <c r="T35" s="8"/>
      <c r="U35" s="9"/>
      <c r="V35" s="9"/>
      <c r="W35" s="8"/>
      <c r="X35" s="9"/>
      <c r="Y35" s="9"/>
    </row>
    <row r="36" spans="1:25" x14ac:dyDescent="0.25">
      <c r="A36" s="86"/>
      <c r="B36" s="91"/>
      <c r="C36" s="92"/>
      <c r="D36" s="93"/>
      <c r="E36" s="91"/>
      <c r="F36" s="92"/>
      <c r="G36" s="93"/>
      <c r="H36" s="91"/>
      <c r="I36" s="92"/>
      <c r="J36" s="93"/>
      <c r="K36" s="91"/>
      <c r="L36" s="92"/>
      <c r="M36" s="93"/>
      <c r="N36" s="94"/>
      <c r="O36" s="94"/>
      <c r="P36" s="94"/>
      <c r="Q36" s="84"/>
      <c r="R36" s="84"/>
      <c r="S36" s="84"/>
      <c r="T36" s="3"/>
      <c r="U36" s="3"/>
      <c r="V36" s="3"/>
      <c r="W36" s="3"/>
      <c r="X36" s="3"/>
      <c r="Y36" s="3"/>
    </row>
    <row r="37" spans="1:25" x14ac:dyDescent="0.25">
      <c r="A37" s="87"/>
      <c r="B37" s="80" t="s">
        <v>1</v>
      </c>
      <c r="C37" s="81" t="s">
        <v>2</v>
      </c>
      <c r="D37" s="82" t="s">
        <v>3</v>
      </c>
      <c r="E37" s="80" t="s">
        <v>1</v>
      </c>
      <c r="F37" s="81" t="s">
        <v>2</v>
      </c>
      <c r="G37" s="82" t="s">
        <v>3</v>
      </c>
      <c r="H37" s="80" t="s">
        <v>1</v>
      </c>
      <c r="I37" s="81" t="s">
        <v>2</v>
      </c>
      <c r="J37" s="82" t="s">
        <v>3</v>
      </c>
      <c r="K37" s="80" t="s">
        <v>1</v>
      </c>
      <c r="L37" s="81" t="s">
        <v>2</v>
      </c>
      <c r="M37" s="83" t="s">
        <v>3</v>
      </c>
      <c r="N37" s="44"/>
      <c r="O37" s="44"/>
      <c r="P37" s="44"/>
      <c r="Q37" s="8"/>
      <c r="R37" s="8"/>
      <c r="S37" s="8"/>
      <c r="T37" s="8"/>
      <c r="U37" s="8"/>
      <c r="V37" s="8"/>
      <c r="W37" s="8"/>
      <c r="X37" s="8"/>
      <c r="Y37" s="8"/>
    </row>
    <row r="38" spans="1:25" x14ac:dyDescent="0.25">
      <c r="A38" s="10"/>
      <c r="B38" s="46"/>
      <c r="C38" s="47"/>
      <c r="D38" s="48"/>
      <c r="E38" s="46"/>
      <c r="F38" s="47"/>
      <c r="G38" s="48"/>
      <c r="H38" s="46"/>
      <c r="I38" s="47"/>
      <c r="J38" s="48"/>
      <c r="K38" s="46"/>
      <c r="L38" s="47"/>
      <c r="M38" s="49"/>
      <c r="N38" s="44"/>
      <c r="O38" s="44"/>
      <c r="P38" s="44"/>
      <c r="Q38" s="8"/>
      <c r="R38" s="8"/>
      <c r="S38" s="8"/>
      <c r="T38" s="8"/>
      <c r="U38" s="8"/>
      <c r="V38" s="8"/>
      <c r="W38" s="8"/>
      <c r="X38" s="8"/>
      <c r="Y38" s="8"/>
    </row>
    <row r="39" spans="1:25" x14ac:dyDescent="0.25">
      <c r="A39" s="16" t="s">
        <v>21</v>
      </c>
      <c r="B39" s="17">
        <v>0</v>
      </c>
      <c r="C39" s="18">
        <v>0</v>
      </c>
      <c r="D39" s="59">
        <v>0</v>
      </c>
      <c r="E39" s="17">
        <v>0</v>
      </c>
      <c r="F39" s="18">
        <v>0</v>
      </c>
      <c r="G39" s="20">
        <v>0</v>
      </c>
      <c r="H39" s="17">
        <v>0</v>
      </c>
      <c r="I39" s="18">
        <v>0</v>
      </c>
      <c r="J39" s="59">
        <v>0</v>
      </c>
      <c r="K39" s="17">
        <v>0</v>
      </c>
      <c r="L39" s="18">
        <v>0</v>
      </c>
      <c r="M39" s="64">
        <v>0</v>
      </c>
      <c r="N39" s="21"/>
      <c r="O39" s="21"/>
      <c r="P39" s="21"/>
      <c r="Q39" s="21"/>
      <c r="R39" s="21"/>
      <c r="S39" s="22"/>
      <c r="T39" s="21"/>
      <c r="U39" s="21"/>
      <c r="V39" s="22"/>
      <c r="W39" s="21"/>
      <c r="X39" s="21"/>
      <c r="Y39" s="22"/>
    </row>
    <row r="40" spans="1:25" x14ac:dyDescent="0.25">
      <c r="A40" s="50" t="s">
        <v>4</v>
      </c>
      <c r="B40" s="17">
        <v>135000</v>
      </c>
      <c r="C40" s="18">
        <v>124832.34</v>
      </c>
      <c r="D40" s="59">
        <f t="shared" ref="D40:D44" si="9">C40/B40</f>
        <v>0.92468399999999995</v>
      </c>
      <c r="E40" s="17">
        <v>122100</v>
      </c>
      <c r="F40" s="18">
        <v>118982.07</v>
      </c>
      <c r="G40" s="26">
        <f>F40/E40</f>
        <v>0.97446412776412783</v>
      </c>
      <c r="H40" s="17">
        <v>113000</v>
      </c>
      <c r="I40" s="18">
        <v>93683.63</v>
      </c>
      <c r="J40" s="59">
        <f t="shared" ref="J40:J44" si="10">I40/H40</f>
        <v>0.82905867256637167</v>
      </c>
      <c r="K40" s="17">
        <v>210737</v>
      </c>
      <c r="L40" s="18">
        <v>164108.68</v>
      </c>
      <c r="M40" s="64">
        <f>L40/K40</f>
        <v>0.77873690903827986</v>
      </c>
      <c r="N40" s="32"/>
      <c r="O40" s="32"/>
      <c r="P40" s="21"/>
      <c r="Q40" s="21"/>
      <c r="R40" s="21"/>
      <c r="S40" s="22"/>
      <c r="T40" s="21"/>
      <c r="U40" s="21"/>
      <c r="V40" s="22"/>
      <c r="W40" s="21"/>
      <c r="X40" s="21"/>
      <c r="Y40" s="22"/>
    </row>
    <row r="41" spans="1:25" s="2" customFormat="1" x14ac:dyDescent="0.25">
      <c r="A41" s="51" t="s">
        <v>5</v>
      </c>
      <c r="B41" s="31">
        <f>B39+B40</f>
        <v>135000</v>
      </c>
      <c r="C41" s="31">
        <f>C39+C40</f>
        <v>124832.34</v>
      </c>
      <c r="D41" s="67">
        <f t="shared" si="9"/>
        <v>0.92468399999999995</v>
      </c>
      <c r="E41" s="31">
        <f>E39+E40</f>
        <v>122100</v>
      </c>
      <c r="F41" s="31">
        <f>F39+F40</f>
        <v>118982.07</v>
      </c>
      <c r="G41" s="30">
        <f t="shared" ref="G41:G44" si="11">F41/E41</f>
        <v>0.97446412776412783</v>
      </c>
      <c r="H41" s="31">
        <f>H39+H40</f>
        <v>113000</v>
      </c>
      <c r="I41" s="31">
        <v>93683.63</v>
      </c>
      <c r="J41" s="59">
        <f t="shared" si="10"/>
        <v>0.82905867256637167</v>
      </c>
      <c r="K41" s="31">
        <v>210737</v>
      </c>
      <c r="L41" s="31">
        <f>L39+L40</f>
        <v>164108.68</v>
      </c>
      <c r="M41" s="64">
        <f t="shared" ref="M41:M44" si="12">L41/K41</f>
        <v>0.77873690903827986</v>
      </c>
      <c r="N41" s="32"/>
      <c r="O41" s="32"/>
      <c r="P41" s="32"/>
      <c r="Q41" s="32"/>
      <c r="R41" s="32"/>
      <c r="S41" s="33"/>
      <c r="T41" s="32"/>
      <c r="U41" s="32"/>
      <c r="V41" s="33"/>
      <c r="W41" s="32"/>
      <c r="X41" s="32"/>
      <c r="Y41" s="33"/>
    </row>
    <row r="42" spans="1:25" x14ac:dyDescent="0.25">
      <c r="A42" s="50" t="s">
        <v>6</v>
      </c>
      <c r="B42" s="17">
        <v>135000</v>
      </c>
      <c r="C42" s="18">
        <v>124832.34</v>
      </c>
      <c r="D42" s="59">
        <f t="shared" si="9"/>
        <v>0.92468399999999995</v>
      </c>
      <c r="E42" s="17">
        <v>122100</v>
      </c>
      <c r="F42" s="18">
        <f>118982.07-F43</f>
        <v>118568.57</v>
      </c>
      <c r="G42" s="26">
        <f t="shared" si="11"/>
        <v>0.97107755937755946</v>
      </c>
      <c r="H42" s="17">
        <v>113000</v>
      </c>
      <c r="I42" s="18">
        <v>93683.63</v>
      </c>
      <c r="J42" s="59">
        <f t="shared" si="10"/>
        <v>0.82905867256637167</v>
      </c>
      <c r="K42" s="17">
        <v>210737</v>
      </c>
      <c r="L42" s="18">
        <f>164108.68-L43</f>
        <v>164108.38</v>
      </c>
      <c r="M42" s="64">
        <f t="shared" si="12"/>
        <v>0.77873548546292304</v>
      </c>
      <c r="N42" s="32"/>
      <c r="O42" s="32"/>
      <c r="P42" s="21"/>
      <c r="Q42" s="21"/>
      <c r="R42" s="21"/>
      <c r="S42" s="22"/>
      <c r="T42" s="21"/>
      <c r="U42" s="21"/>
      <c r="V42" s="22"/>
      <c r="W42" s="21"/>
      <c r="X42" s="21"/>
      <c r="Y42" s="22"/>
    </row>
    <row r="43" spans="1:25" ht="26.25" x14ac:dyDescent="0.25">
      <c r="A43" s="52" t="s">
        <v>7</v>
      </c>
      <c r="B43" s="37">
        <v>0</v>
      </c>
      <c r="C43" s="36">
        <v>0</v>
      </c>
      <c r="D43" s="59"/>
      <c r="E43" s="37">
        <v>0</v>
      </c>
      <c r="F43" s="36">
        <v>413.5</v>
      </c>
      <c r="G43" s="26"/>
      <c r="H43" s="37"/>
      <c r="I43" s="36">
        <v>0</v>
      </c>
      <c r="J43" s="59"/>
      <c r="K43" s="37">
        <v>0</v>
      </c>
      <c r="L43" s="36">
        <v>0.3</v>
      </c>
      <c r="M43" s="64"/>
      <c r="N43" s="21"/>
      <c r="O43" s="32"/>
      <c r="P43" s="21"/>
      <c r="Q43" s="21"/>
      <c r="R43" s="21"/>
      <c r="S43" s="22"/>
      <c r="T43" s="21"/>
      <c r="U43" s="21"/>
      <c r="V43" s="22"/>
      <c r="W43" s="21"/>
      <c r="X43" s="21"/>
      <c r="Y43" s="22"/>
    </row>
    <row r="44" spans="1:25" ht="15.75" thickBot="1" x14ac:dyDescent="0.3">
      <c r="A44" s="58" t="s">
        <v>25</v>
      </c>
      <c r="B44" s="55">
        <f>B42+B43</f>
        <v>135000</v>
      </c>
      <c r="C44" s="55">
        <f>C42+C43</f>
        <v>124832.34</v>
      </c>
      <c r="D44" s="60">
        <f t="shared" si="9"/>
        <v>0.92468399999999995</v>
      </c>
      <c r="E44" s="55">
        <f>E42+E43</f>
        <v>122100</v>
      </c>
      <c r="F44" s="55">
        <f>F42+F43</f>
        <v>118982.07</v>
      </c>
      <c r="G44" s="69">
        <f t="shared" si="11"/>
        <v>0.97446412776412783</v>
      </c>
      <c r="H44" s="55">
        <f>H42+H43</f>
        <v>113000</v>
      </c>
      <c r="I44" s="55">
        <v>93683.63</v>
      </c>
      <c r="J44" s="60">
        <f t="shared" si="10"/>
        <v>0.82905867256637167</v>
      </c>
      <c r="K44" s="55">
        <f>K42+K43</f>
        <v>210737</v>
      </c>
      <c r="L44" s="55">
        <f>L42+L43</f>
        <v>164108.68</v>
      </c>
      <c r="M44" s="60">
        <f t="shared" si="12"/>
        <v>0.77873690903827986</v>
      </c>
      <c r="N44" s="21"/>
      <c r="O44" s="21"/>
      <c r="P44" s="21"/>
      <c r="Q44" s="21"/>
      <c r="R44" s="21"/>
      <c r="S44" s="22"/>
      <c r="T44" s="21"/>
      <c r="U44" s="21"/>
      <c r="V44" s="22"/>
      <c r="W44" s="21"/>
      <c r="X44" s="21"/>
      <c r="Y44" s="22"/>
    </row>
    <row r="45" spans="1:25" x14ac:dyDescent="0.25">
      <c r="N45" s="38"/>
    </row>
    <row r="46" spans="1:25" x14ac:dyDescent="0.25">
      <c r="N46" s="38"/>
      <c r="O46" s="38"/>
      <c r="Q46" s="38"/>
      <c r="S46" s="38"/>
    </row>
  </sheetData>
  <mergeCells count="25">
    <mergeCell ref="O2:P2"/>
    <mergeCell ref="O3:P3"/>
    <mergeCell ref="O1:P1"/>
    <mergeCell ref="A5:P7"/>
    <mergeCell ref="N9:P10"/>
    <mergeCell ref="Q10:S10"/>
    <mergeCell ref="A22:A24"/>
    <mergeCell ref="B22:D23"/>
    <mergeCell ref="E22:G23"/>
    <mergeCell ref="H22:J23"/>
    <mergeCell ref="K22:M23"/>
    <mergeCell ref="N23:P23"/>
    <mergeCell ref="Q23:S23"/>
    <mergeCell ref="A9:A11"/>
    <mergeCell ref="B9:D10"/>
    <mergeCell ref="E9:G10"/>
    <mergeCell ref="H9:J10"/>
    <mergeCell ref="K9:M10"/>
    <mergeCell ref="Q36:S36"/>
    <mergeCell ref="A35:A37"/>
    <mergeCell ref="B35:D36"/>
    <mergeCell ref="E35:G36"/>
    <mergeCell ref="H35:J36"/>
    <mergeCell ref="K35:M36"/>
    <mergeCell ref="N36:P36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2022</vt:lpstr>
      <vt:lpstr>'2022'!Obszar_wydruku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T.Cynka</dc:creator>
  <cp:lastModifiedBy>Tatiana Cynka</cp:lastModifiedBy>
  <cp:lastPrinted>2023-03-16T13:23:01Z</cp:lastPrinted>
  <dcterms:created xsi:type="dcterms:W3CDTF">2017-03-24T07:25:14Z</dcterms:created>
  <dcterms:modified xsi:type="dcterms:W3CDTF">2023-03-16T13:25:47Z</dcterms:modified>
</cp:coreProperties>
</file>