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ynka\Desktop\"/>
    </mc:Choice>
  </mc:AlternateContent>
  <xr:revisionPtr revIDLastSave="0" documentId="13_ncr:1_{B87F065D-6E5B-4FC2-A738-FA98B56600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. nr 6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2" l="1"/>
  <c r="F35" i="2"/>
  <c r="F39" i="2"/>
  <c r="E48" i="2"/>
  <c r="E67" i="2"/>
  <c r="H66" i="2"/>
  <c r="E25" i="2"/>
  <c r="E19" i="2"/>
  <c r="H48" i="2" l="1"/>
  <c r="F55" i="2"/>
  <c r="F50" i="2"/>
  <c r="E12" i="2"/>
  <c r="H12" i="2"/>
  <c r="H38" i="2"/>
  <c r="E32" i="2"/>
  <c r="E31" i="2"/>
  <c r="H31" i="2" s="1"/>
  <c r="H70" i="2"/>
  <c r="H68" i="2"/>
  <c r="H24" i="2"/>
  <c r="H25" i="2"/>
  <c r="H14" i="2"/>
  <c r="H15" i="2"/>
  <c r="H16" i="2"/>
  <c r="H17" i="2"/>
  <c r="H18" i="2"/>
  <c r="H19" i="2"/>
  <c r="H10" i="2"/>
  <c r="H65" i="2"/>
  <c r="H30" i="2"/>
  <c r="H28" i="2"/>
  <c r="F41" i="2"/>
  <c r="G41" i="2"/>
  <c r="H60" i="2"/>
  <c r="E41" i="2" l="1"/>
  <c r="H62" i="2"/>
  <c r="H61" i="2"/>
  <c r="H59" i="2" l="1"/>
  <c r="H52" i="2"/>
  <c r="H53" i="2"/>
  <c r="H54" i="2"/>
  <c r="H49" i="2"/>
  <c r="H32" i="2"/>
  <c r="H67" i="2"/>
  <c r="H36" i="2"/>
  <c r="H37" i="2"/>
  <c r="H33" i="2"/>
  <c r="H26" i="2"/>
  <c r="H27" i="2"/>
  <c r="H57" i="2"/>
  <c r="H40" i="2"/>
  <c r="G72" i="2"/>
  <c r="F72" i="2"/>
  <c r="E72" i="2"/>
  <c r="H71" i="2"/>
  <c r="H69" i="2"/>
  <c r="H64" i="2"/>
  <c r="H63" i="2"/>
  <c r="H58" i="2"/>
  <c r="H56" i="2"/>
  <c r="H55" i="2"/>
  <c r="H51" i="2"/>
  <c r="H50" i="2"/>
  <c r="H47" i="2"/>
  <c r="H39" i="2"/>
  <c r="H35" i="2"/>
  <c r="H34" i="2"/>
  <c r="H29" i="2"/>
  <c r="H23" i="2"/>
  <c r="H22" i="2"/>
  <c r="H21" i="2"/>
  <c r="H20" i="2"/>
  <c r="H13" i="2"/>
  <c r="H11" i="2"/>
  <c r="H41" i="2" l="1"/>
  <c r="H72" i="2"/>
  <c r="H74" i="2" l="1"/>
</calcChain>
</file>

<file path=xl/sharedStrings.xml><?xml version="1.0" encoding="utf-8"?>
<sst xmlns="http://schemas.openxmlformats.org/spreadsheetml/2006/main" count="26" uniqueCount="17">
  <si>
    <t>załącznik nr 6</t>
  </si>
  <si>
    <t>1) sektora finansów publicznych</t>
  </si>
  <si>
    <t>dział</t>
  </si>
  <si>
    <t>rozdział</t>
  </si>
  <si>
    <t>paragraf</t>
  </si>
  <si>
    <t>kwota dotacji</t>
  </si>
  <si>
    <t>łączna kwota dotacji</t>
  </si>
  <si>
    <t>celowej</t>
  </si>
  <si>
    <t>podmiotowej</t>
  </si>
  <si>
    <t>przedmiotowej</t>
  </si>
  <si>
    <t>Razem:</t>
  </si>
  <si>
    <t>2) spoza sektora finansów publicznych</t>
  </si>
  <si>
    <t>Ogółem dotacje udzielone z budżetu</t>
  </si>
  <si>
    <t>Dotacje udzielone z budżetu gminy w 2022 r. dla jednostek :</t>
  </si>
  <si>
    <t xml:space="preserve"> </t>
  </si>
  <si>
    <t>Rady Miejskiej w Mosinie z dnia 17.05.2022 r.</t>
  </si>
  <si>
    <t>do uchwały Nr …./…./22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</si>
</sst>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/>
    <xf numFmtId="0" fontId="5" fillId="0" borderId="0" xfId="0" applyFont="1"/>
    <xf numFmtId="0" fontId="4" fillId="0" borderId="0" xfId="0" applyFont="1" applyFill="1"/>
    <xf numFmtId="0" fontId="3" fillId="0" borderId="0" xfId="0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4" fontId="7" fillId="0" borderId="1" xfId="0" applyNumberFormat="1" applyFont="1" applyFill="1" applyBorder="1"/>
    <xf numFmtId="0" fontId="3" fillId="2" borderId="1" xfId="0" applyFont="1" applyFill="1" applyBorder="1"/>
    <xf numFmtId="4" fontId="3" fillId="2" borderId="1" xfId="0" applyNumberFormat="1" applyFont="1" applyFill="1" applyBorder="1"/>
    <xf numFmtId="0" fontId="7" fillId="0" borderId="0" xfId="0" applyFont="1"/>
    <xf numFmtId="4" fontId="7" fillId="0" borderId="0" xfId="0" applyNumberFormat="1" applyFont="1"/>
    <xf numFmtId="0" fontId="7" fillId="0" borderId="0" xfId="0" applyFont="1" applyFill="1"/>
    <xf numFmtId="0" fontId="6" fillId="0" borderId="1" xfId="0" applyFont="1" applyBorder="1" applyAlignment="1">
      <alignment horizontal="center"/>
    </xf>
    <xf numFmtId="4" fontId="0" fillId="0" borderId="0" xfId="0" applyNumberFormat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/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right"/>
    </xf>
    <xf numFmtId="0" fontId="0" fillId="3" borderId="0" xfId="0" applyFill="1"/>
    <xf numFmtId="0" fontId="7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right"/>
    </xf>
    <xf numFmtId="4" fontId="7" fillId="4" borderId="1" xfId="0" applyNumberFormat="1" applyFont="1" applyFill="1" applyBorder="1"/>
    <xf numFmtId="0" fontId="3" fillId="2" borderId="1" xfId="0" applyFont="1" applyFill="1" applyBorder="1" applyAlignment="1"/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8"/>
  <sheetViews>
    <sheetView tabSelected="1" workbookViewId="0">
      <selection activeCell="L20" sqref="L20"/>
    </sheetView>
  </sheetViews>
  <sheetFormatPr defaultRowHeight="14.25"/>
  <cols>
    <col min="1" max="1" width="0.375" customWidth="1"/>
    <col min="2" max="2" width="7.25" customWidth="1"/>
    <col min="4" max="4" width="7.875" customWidth="1"/>
    <col min="5" max="5" width="11.875" customWidth="1"/>
    <col min="6" max="6" width="11.25" customWidth="1"/>
    <col min="7" max="7" width="11.625" customWidth="1"/>
    <col min="8" max="8" width="14.875" style="1" customWidth="1"/>
  </cols>
  <sheetData>
    <row r="1" spans="1:8">
      <c r="B1" s="34" t="s">
        <v>0</v>
      </c>
      <c r="C1" s="34"/>
      <c r="D1" s="34"/>
      <c r="E1" s="34"/>
      <c r="F1" s="34"/>
      <c r="G1" s="34"/>
      <c r="H1" s="34"/>
    </row>
    <row r="2" spans="1:8">
      <c r="B2" s="35" t="s">
        <v>16</v>
      </c>
      <c r="C2" s="35"/>
      <c r="D2" s="35"/>
      <c r="E2" s="35"/>
      <c r="F2" s="35"/>
      <c r="G2" s="35"/>
      <c r="H2" s="35"/>
    </row>
    <row r="3" spans="1:8">
      <c r="B3" s="35" t="s">
        <v>15</v>
      </c>
      <c r="C3" s="35"/>
      <c r="D3" s="35"/>
      <c r="E3" s="35"/>
      <c r="F3" s="35"/>
      <c r="G3" s="35"/>
      <c r="H3" s="35"/>
    </row>
    <row r="5" spans="1:8" ht="15.75">
      <c r="B5" s="2" t="s">
        <v>13</v>
      </c>
    </row>
    <row r="6" spans="1:8">
      <c r="B6" s="4" t="s">
        <v>1</v>
      </c>
      <c r="H6" s="3"/>
    </row>
    <row r="8" spans="1:8">
      <c r="B8" s="36" t="s">
        <v>2</v>
      </c>
      <c r="C8" s="36" t="s">
        <v>3</v>
      </c>
      <c r="D8" s="36" t="s">
        <v>4</v>
      </c>
      <c r="E8" s="36" t="s">
        <v>5</v>
      </c>
      <c r="F8" s="36"/>
      <c r="G8" s="36"/>
      <c r="H8" s="38" t="s">
        <v>6</v>
      </c>
    </row>
    <row r="9" spans="1:8">
      <c r="B9" s="37"/>
      <c r="C9" s="37"/>
      <c r="D9" s="37"/>
      <c r="E9" s="5" t="s">
        <v>7</v>
      </c>
      <c r="F9" s="5" t="s">
        <v>8</v>
      </c>
      <c r="G9" s="6" t="s">
        <v>9</v>
      </c>
      <c r="H9" s="39"/>
    </row>
    <row r="10" spans="1:8">
      <c r="B10" s="19">
        <v>600</v>
      </c>
      <c r="C10" s="20">
        <v>60001</v>
      </c>
      <c r="D10" s="18">
        <v>2710</v>
      </c>
      <c r="E10" s="23">
        <v>162179.46</v>
      </c>
      <c r="F10" s="21"/>
      <c r="G10" s="21"/>
      <c r="H10" s="22">
        <f>SUM(E10:G10)</f>
        <v>162179.46</v>
      </c>
    </row>
    <row r="11" spans="1:8">
      <c r="B11" s="7">
        <v>600</v>
      </c>
      <c r="C11" s="8">
        <v>60004</v>
      </c>
      <c r="D11" s="9">
        <v>2310</v>
      </c>
      <c r="E11" s="10">
        <v>1793680</v>
      </c>
      <c r="F11" s="10"/>
      <c r="G11" s="10"/>
      <c r="H11" s="10">
        <f>E11+F11+G11</f>
        <v>1793680</v>
      </c>
    </row>
    <row r="12" spans="1:8">
      <c r="A12" s="28"/>
      <c r="B12" s="25">
        <v>600</v>
      </c>
      <c r="C12" s="26">
        <v>60004</v>
      </c>
      <c r="D12" s="27">
        <v>2900</v>
      </c>
      <c r="E12" s="24">
        <f>105000+20000</f>
        <v>125000</v>
      </c>
      <c r="F12" s="24"/>
      <c r="G12" s="24"/>
      <c r="H12" s="24">
        <f>E12+F12+G12</f>
        <v>125000</v>
      </c>
    </row>
    <row r="13" spans="1:8">
      <c r="B13" s="25">
        <v>600</v>
      </c>
      <c r="C13" s="26">
        <v>60014</v>
      </c>
      <c r="D13" s="27">
        <v>6300</v>
      </c>
      <c r="E13" s="24">
        <v>115000</v>
      </c>
      <c r="F13" s="24"/>
      <c r="G13" s="24"/>
      <c r="H13" s="24">
        <f t="shared" ref="H13:H19" si="0">E13+F13+G13</f>
        <v>115000</v>
      </c>
    </row>
    <row r="14" spans="1:8" hidden="1">
      <c r="B14" s="25">
        <v>750</v>
      </c>
      <c r="C14" s="26">
        <v>75023</v>
      </c>
      <c r="D14" s="27">
        <v>2710</v>
      </c>
      <c r="E14" s="24"/>
      <c r="F14" s="24"/>
      <c r="G14" s="24"/>
      <c r="H14" s="24">
        <f t="shared" si="0"/>
        <v>0</v>
      </c>
    </row>
    <row r="15" spans="1:8" hidden="1">
      <c r="B15" s="25">
        <v>600</v>
      </c>
      <c r="C15" s="26">
        <v>60095</v>
      </c>
      <c r="D15" s="27">
        <v>2319</v>
      </c>
      <c r="E15" s="24"/>
      <c r="F15" s="24"/>
      <c r="G15" s="24"/>
      <c r="H15" s="24">
        <f t="shared" si="0"/>
        <v>0</v>
      </c>
    </row>
    <row r="16" spans="1:8" hidden="1">
      <c r="B16" s="25">
        <v>600</v>
      </c>
      <c r="C16" s="26">
        <v>60078</v>
      </c>
      <c r="D16" s="27">
        <v>6300</v>
      </c>
      <c r="E16" s="24"/>
      <c r="F16" s="24"/>
      <c r="G16" s="24"/>
      <c r="H16" s="24">
        <f t="shared" si="0"/>
        <v>0</v>
      </c>
    </row>
    <row r="17" spans="2:8" hidden="1">
      <c r="B17" s="25">
        <v>600</v>
      </c>
      <c r="C17" s="26">
        <v>60016</v>
      </c>
      <c r="D17" s="27">
        <v>2710</v>
      </c>
      <c r="E17" s="24"/>
      <c r="F17" s="24"/>
      <c r="G17" s="24"/>
      <c r="H17" s="24">
        <f t="shared" si="0"/>
        <v>0</v>
      </c>
    </row>
    <row r="18" spans="2:8" hidden="1">
      <c r="B18" s="25">
        <v>801</v>
      </c>
      <c r="C18" s="26">
        <v>80101</v>
      </c>
      <c r="D18" s="27">
        <v>2710</v>
      </c>
      <c r="E18" s="24"/>
      <c r="F18" s="24"/>
      <c r="G18" s="24"/>
      <c r="H18" s="24">
        <f t="shared" si="0"/>
        <v>0</v>
      </c>
    </row>
    <row r="19" spans="2:8">
      <c r="B19" s="25">
        <v>801</v>
      </c>
      <c r="C19" s="26">
        <v>80101</v>
      </c>
      <c r="D19" s="27">
        <v>2710</v>
      </c>
      <c r="E19" s="24">
        <f>116850+113802</f>
        <v>230652</v>
      </c>
      <c r="F19" s="24"/>
      <c r="G19" s="24"/>
      <c r="H19" s="24">
        <f t="shared" si="0"/>
        <v>230652</v>
      </c>
    </row>
    <row r="20" spans="2:8">
      <c r="B20" s="25">
        <v>801</v>
      </c>
      <c r="C20" s="26">
        <v>80103</v>
      </c>
      <c r="D20" s="27">
        <v>2310</v>
      </c>
      <c r="E20" s="24">
        <v>14250</v>
      </c>
      <c r="F20" s="24"/>
      <c r="G20" s="24"/>
      <c r="H20" s="24">
        <f t="shared" ref="H20:H40" si="1">SUM(E20:G20)</f>
        <v>14250</v>
      </c>
    </row>
    <row r="21" spans="2:8">
      <c r="B21" s="25">
        <v>801</v>
      </c>
      <c r="C21" s="26">
        <v>80104</v>
      </c>
      <c r="D21" s="27">
        <v>2310</v>
      </c>
      <c r="E21" s="24">
        <v>1187500</v>
      </c>
      <c r="F21" s="24"/>
      <c r="G21" s="24"/>
      <c r="H21" s="24">
        <f t="shared" si="1"/>
        <v>1187500</v>
      </c>
    </row>
    <row r="22" spans="2:8" hidden="1">
      <c r="B22" s="25">
        <v>801</v>
      </c>
      <c r="C22" s="26">
        <v>80105</v>
      </c>
      <c r="D22" s="27">
        <v>2310</v>
      </c>
      <c r="E22" s="24"/>
      <c r="F22" s="24"/>
      <c r="G22" s="24"/>
      <c r="H22" s="24">
        <f t="shared" si="1"/>
        <v>0</v>
      </c>
    </row>
    <row r="23" spans="2:8" ht="14.25" customHeight="1">
      <c r="B23" s="25">
        <v>801</v>
      </c>
      <c r="C23" s="26">
        <v>80106</v>
      </c>
      <c r="D23" s="27">
        <v>2310</v>
      </c>
      <c r="E23" s="24">
        <v>19000</v>
      </c>
      <c r="F23" s="24"/>
      <c r="G23" s="24"/>
      <c r="H23" s="24">
        <f t="shared" si="1"/>
        <v>19000</v>
      </c>
    </row>
    <row r="24" spans="2:8" ht="14.25" hidden="1" customHeight="1">
      <c r="B24" s="25">
        <v>801</v>
      </c>
      <c r="C24" s="26">
        <v>80132</v>
      </c>
      <c r="D24" s="27">
        <v>2710</v>
      </c>
      <c r="E24" s="24"/>
      <c r="F24" s="24"/>
      <c r="G24" s="24"/>
      <c r="H24" s="24">
        <f t="shared" si="1"/>
        <v>0</v>
      </c>
    </row>
    <row r="25" spans="2:8" ht="14.25" customHeight="1">
      <c r="B25" s="25">
        <v>801</v>
      </c>
      <c r="C25" s="26">
        <v>80132</v>
      </c>
      <c r="D25" s="27">
        <v>2710</v>
      </c>
      <c r="E25" s="24">
        <f>7272-5052</f>
        <v>2220</v>
      </c>
      <c r="F25" s="24"/>
      <c r="G25" s="24"/>
      <c r="H25" s="24">
        <f t="shared" si="1"/>
        <v>2220</v>
      </c>
    </row>
    <row r="26" spans="2:8">
      <c r="B26" s="25">
        <v>851</v>
      </c>
      <c r="C26" s="26">
        <v>85158</v>
      </c>
      <c r="D26" s="27">
        <v>2710</v>
      </c>
      <c r="E26" s="24">
        <v>64641</v>
      </c>
      <c r="F26" s="24"/>
      <c r="G26" s="24"/>
      <c r="H26" s="24">
        <f t="shared" si="1"/>
        <v>64641</v>
      </c>
    </row>
    <row r="27" spans="2:8">
      <c r="B27" s="7">
        <v>851</v>
      </c>
      <c r="C27" s="8">
        <v>85195</v>
      </c>
      <c r="D27" s="9">
        <v>6300</v>
      </c>
      <c r="E27" s="10">
        <v>20000</v>
      </c>
      <c r="F27" s="10"/>
      <c r="G27" s="10"/>
      <c r="H27" s="24">
        <f t="shared" si="1"/>
        <v>20000</v>
      </c>
    </row>
    <row r="28" spans="2:8" hidden="1">
      <c r="B28" s="7">
        <v>854</v>
      </c>
      <c r="C28" s="8">
        <v>85404</v>
      </c>
      <c r="D28" s="9">
        <v>2650</v>
      </c>
      <c r="E28" s="10"/>
      <c r="F28" s="10"/>
      <c r="G28" s="10"/>
      <c r="H28" s="24">
        <f t="shared" si="1"/>
        <v>0</v>
      </c>
    </row>
    <row r="29" spans="2:8" hidden="1">
      <c r="B29" s="7">
        <v>855</v>
      </c>
      <c r="C29" s="8">
        <v>85505</v>
      </c>
      <c r="D29" s="9">
        <v>2310</v>
      </c>
      <c r="E29" s="10"/>
      <c r="F29" s="10"/>
      <c r="G29" s="10"/>
      <c r="H29" s="24">
        <f t="shared" si="1"/>
        <v>0</v>
      </c>
    </row>
    <row r="30" spans="2:8">
      <c r="B30" s="7">
        <v>855</v>
      </c>
      <c r="C30" s="8">
        <v>85516</v>
      </c>
      <c r="D30" s="9">
        <v>2310</v>
      </c>
      <c r="E30" s="10">
        <v>76000</v>
      </c>
      <c r="F30" s="10"/>
      <c r="G30" s="10"/>
      <c r="H30" s="24">
        <f t="shared" si="1"/>
        <v>76000</v>
      </c>
    </row>
    <row r="31" spans="2:8">
      <c r="B31" s="25">
        <v>900</v>
      </c>
      <c r="C31" s="26">
        <v>90002</v>
      </c>
      <c r="D31" s="27">
        <v>2900</v>
      </c>
      <c r="E31" s="24">
        <f>3102.8+163.3</f>
        <v>3266.1000000000004</v>
      </c>
      <c r="F31" s="24"/>
      <c r="G31" s="24"/>
      <c r="H31" s="24">
        <f t="shared" si="1"/>
        <v>3266.1000000000004</v>
      </c>
    </row>
    <row r="32" spans="2:8">
      <c r="B32" s="25">
        <v>900</v>
      </c>
      <c r="C32" s="26">
        <v>90013</v>
      </c>
      <c r="D32" s="27">
        <v>2900</v>
      </c>
      <c r="E32" s="24">
        <f>235159.2+1389.6</f>
        <v>236548.80000000002</v>
      </c>
      <c r="F32" s="24"/>
      <c r="G32" s="24"/>
      <c r="H32" s="24">
        <f t="shared" si="1"/>
        <v>236548.80000000002</v>
      </c>
    </row>
    <row r="33" spans="2:9">
      <c r="B33" s="25">
        <v>900</v>
      </c>
      <c r="C33" s="26">
        <v>90026</v>
      </c>
      <c r="D33" s="27">
        <v>2320</v>
      </c>
      <c r="E33" s="24">
        <v>47500</v>
      </c>
      <c r="F33" s="24"/>
      <c r="G33" s="24"/>
      <c r="H33" s="24">
        <f t="shared" si="1"/>
        <v>47500</v>
      </c>
      <c r="I33" t="s">
        <v>14</v>
      </c>
    </row>
    <row r="34" spans="2:9" hidden="1">
      <c r="B34" s="25">
        <v>900</v>
      </c>
      <c r="C34" s="26">
        <v>90095</v>
      </c>
      <c r="D34" s="27">
        <v>6230</v>
      </c>
      <c r="E34" s="24">
        <v>0</v>
      </c>
      <c r="F34" s="24"/>
      <c r="G34" s="24"/>
      <c r="H34" s="24">
        <f t="shared" si="1"/>
        <v>0</v>
      </c>
    </row>
    <row r="35" spans="2:9">
      <c r="B35" s="25">
        <v>921</v>
      </c>
      <c r="C35" s="26">
        <v>92109</v>
      </c>
      <c r="D35" s="27">
        <v>2480</v>
      </c>
      <c r="E35" s="24"/>
      <c r="F35" s="24">
        <f>1400000+39954.4</f>
        <v>1439954.4</v>
      </c>
      <c r="G35" s="24"/>
      <c r="H35" s="24">
        <f t="shared" si="1"/>
        <v>1439954.4</v>
      </c>
    </row>
    <row r="36" spans="2:9" hidden="1">
      <c r="B36" s="25">
        <v>921</v>
      </c>
      <c r="C36" s="26">
        <v>92109</v>
      </c>
      <c r="D36" s="27">
        <v>6220</v>
      </c>
      <c r="E36" s="24">
        <v>0</v>
      </c>
      <c r="F36" s="24"/>
      <c r="G36" s="24"/>
      <c r="H36" s="24">
        <f t="shared" si="1"/>
        <v>0</v>
      </c>
    </row>
    <row r="37" spans="2:9">
      <c r="B37" s="29">
        <v>921</v>
      </c>
      <c r="C37" s="30">
        <v>92110</v>
      </c>
      <c r="D37" s="31">
        <v>2480</v>
      </c>
      <c r="E37" s="32"/>
      <c r="F37" s="32">
        <f>480000+43250</f>
        <v>523250</v>
      </c>
      <c r="G37" s="32"/>
      <c r="H37" s="32">
        <f t="shared" si="1"/>
        <v>523250</v>
      </c>
    </row>
    <row r="38" spans="2:9">
      <c r="B38" s="25">
        <v>921</v>
      </c>
      <c r="C38" s="26">
        <v>92110</v>
      </c>
      <c r="D38" s="27">
        <v>6220</v>
      </c>
      <c r="E38" s="24"/>
      <c r="F38" s="24">
        <v>100000</v>
      </c>
      <c r="G38" s="24"/>
      <c r="H38" s="24">
        <f t="shared" si="1"/>
        <v>100000</v>
      </c>
    </row>
    <row r="39" spans="2:9">
      <c r="B39" s="7">
        <v>921</v>
      </c>
      <c r="C39" s="8">
        <v>92116</v>
      </c>
      <c r="D39" s="9">
        <v>2480</v>
      </c>
      <c r="E39" s="10"/>
      <c r="F39" s="10">
        <f>1260000+14676</f>
        <v>1274676</v>
      </c>
      <c r="G39" s="10"/>
      <c r="H39" s="10">
        <f t="shared" si="1"/>
        <v>1274676</v>
      </c>
    </row>
    <row r="40" spans="2:9" hidden="1">
      <c r="B40" s="7">
        <v>926</v>
      </c>
      <c r="C40" s="8">
        <v>92678</v>
      </c>
      <c r="D40" s="9">
        <v>2310</v>
      </c>
      <c r="E40" s="10"/>
      <c r="F40" s="10"/>
      <c r="G40" s="10"/>
      <c r="H40" s="10">
        <f t="shared" si="1"/>
        <v>0</v>
      </c>
    </row>
    <row r="41" spans="2:9">
      <c r="B41" s="11" t="s">
        <v>10</v>
      </c>
      <c r="C41" s="11"/>
      <c r="D41" s="11"/>
      <c r="E41" s="12">
        <f>SUM(E10:E40)</f>
        <v>4097437.36</v>
      </c>
      <c r="F41" s="12">
        <f>SUM(F10:F40)</f>
        <v>3337880.4</v>
      </c>
      <c r="G41" s="12">
        <f>SUM(G10:G40)</f>
        <v>0</v>
      </c>
      <c r="H41" s="12">
        <f>SUM(H10:H40)</f>
        <v>7435317.7599999998</v>
      </c>
    </row>
    <row r="42" spans="2:9">
      <c r="B42" s="13"/>
      <c r="C42" s="13"/>
      <c r="D42" s="13"/>
      <c r="E42" s="14"/>
      <c r="F42" s="14"/>
      <c r="G42" s="14"/>
      <c r="H42" s="15"/>
    </row>
    <row r="43" spans="2:9">
      <c r="B43" s="4" t="s">
        <v>11</v>
      </c>
      <c r="C43" s="13"/>
      <c r="D43" s="13"/>
      <c r="E43" s="14"/>
      <c r="F43" s="14"/>
      <c r="G43" s="14"/>
      <c r="H43" s="15"/>
    </row>
    <row r="44" spans="2:9">
      <c r="B44" s="13"/>
      <c r="C44" s="13"/>
      <c r="D44" s="13"/>
      <c r="E44" s="14"/>
      <c r="F44" s="14"/>
      <c r="G44" s="14"/>
      <c r="H44" s="15"/>
    </row>
    <row r="45" spans="2:9">
      <c r="B45" s="40" t="s">
        <v>2</v>
      </c>
      <c r="C45" s="40" t="s">
        <v>3</v>
      </c>
      <c r="D45" s="40" t="s">
        <v>4</v>
      </c>
      <c r="E45" s="36" t="s">
        <v>5</v>
      </c>
      <c r="F45" s="36"/>
      <c r="G45" s="36"/>
      <c r="H45" s="38" t="s">
        <v>6</v>
      </c>
    </row>
    <row r="46" spans="2:9">
      <c r="B46" s="41"/>
      <c r="C46" s="41"/>
      <c r="D46" s="41"/>
      <c r="E46" s="16" t="s">
        <v>7</v>
      </c>
      <c r="F46" s="16" t="s">
        <v>8</v>
      </c>
      <c r="G46" s="16" t="s">
        <v>9</v>
      </c>
      <c r="H46" s="39"/>
    </row>
    <row r="47" spans="2:9">
      <c r="B47" s="25">
        <v>754</v>
      </c>
      <c r="C47" s="26">
        <v>75412</v>
      </c>
      <c r="D47" s="27">
        <v>2360</v>
      </c>
      <c r="E47" s="24">
        <v>19500</v>
      </c>
      <c r="F47" s="24"/>
      <c r="G47" s="24"/>
      <c r="H47" s="24">
        <f>SUM(E47:G47)</f>
        <v>19500</v>
      </c>
    </row>
    <row r="48" spans="2:9" ht="15" customHeight="1">
      <c r="B48" s="29">
        <v>754</v>
      </c>
      <c r="C48" s="30">
        <v>75412</v>
      </c>
      <c r="D48" s="31">
        <v>6230</v>
      </c>
      <c r="E48" s="32">
        <f>350000+150000+200000</f>
        <v>700000</v>
      </c>
      <c r="F48" s="32"/>
      <c r="G48" s="32"/>
      <c r="H48" s="32">
        <f t="shared" ref="H48" si="2">SUM(E48:G48)</f>
        <v>700000</v>
      </c>
    </row>
    <row r="49" spans="2:8">
      <c r="B49" s="25">
        <v>801</v>
      </c>
      <c r="C49" s="26">
        <v>80101</v>
      </c>
      <c r="D49" s="27">
        <v>2540</v>
      </c>
      <c r="E49" s="24"/>
      <c r="F49" s="24">
        <v>529794.1</v>
      </c>
      <c r="G49" s="24"/>
      <c r="H49" s="24">
        <f t="shared" ref="H49" si="3">SUM(E49:G49)</f>
        <v>529794.1</v>
      </c>
    </row>
    <row r="50" spans="2:8">
      <c r="B50" s="25">
        <v>801</v>
      </c>
      <c r="C50" s="26">
        <v>80104</v>
      </c>
      <c r="D50" s="27">
        <v>2540</v>
      </c>
      <c r="E50" s="24"/>
      <c r="F50" s="24">
        <f>6507500+1628878</f>
        <v>8136378</v>
      </c>
      <c r="G50" s="24"/>
      <c r="H50" s="24">
        <f t="shared" ref="H50:H71" si="4">SUM(E50:G50)</f>
        <v>8136378</v>
      </c>
    </row>
    <row r="51" spans="2:8">
      <c r="B51" s="25">
        <v>801</v>
      </c>
      <c r="C51" s="26">
        <v>80104</v>
      </c>
      <c r="D51" s="27">
        <v>2590</v>
      </c>
      <c r="E51" s="24"/>
      <c r="F51" s="24">
        <v>5225000</v>
      </c>
      <c r="G51" s="24"/>
      <c r="H51" s="24">
        <f t="shared" si="4"/>
        <v>5225000</v>
      </c>
    </row>
    <row r="52" spans="2:8" hidden="1">
      <c r="B52" s="25">
        <v>801</v>
      </c>
      <c r="C52" s="26">
        <v>80106</v>
      </c>
      <c r="D52" s="27">
        <v>2540</v>
      </c>
      <c r="E52" s="24"/>
      <c r="F52" s="24"/>
      <c r="G52" s="24"/>
      <c r="H52" s="24">
        <f t="shared" si="4"/>
        <v>0</v>
      </c>
    </row>
    <row r="53" spans="2:8" hidden="1">
      <c r="B53" s="25">
        <v>801</v>
      </c>
      <c r="C53" s="26">
        <v>80110</v>
      </c>
      <c r="D53" s="27">
        <v>2540</v>
      </c>
      <c r="E53" s="24"/>
      <c r="F53" s="24"/>
      <c r="G53" s="24"/>
      <c r="H53" s="24">
        <f t="shared" si="4"/>
        <v>0</v>
      </c>
    </row>
    <row r="54" spans="2:8" hidden="1">
      <c r="B54" s="25">
        <v>801</v>
      </c>
      <c r="C54" s="26">
        <v>80106</v>
      </c>
      <c r="D54" s="27">
        <v>2540</v>
      </c>
      <c r="E54" s="24"/>
      <c r="F54" s="24"/>
      <c r="G54" s="24"/>
      <c r="H54" s="24">
        <f t="shared" si="4"/>
        <v>0</v>
      </c>
    </row>
    <row r="55" spans="2:8">
      <c r="B55" s="25">
        <v>801</v>
      </c>
      <c r="C55" s="26">
        <v>80149</v>
      </c>
      <c r="D55" s="27">
        <v>2540</v>
      </c>
      <c r="E55" s="24"/>
      <c r="F55" s="24">
        <f>332500+122600</f>
        <v>455100</v>
      </c>
      <c r="G55" s="24"/>
      <c r="H55" s="24">
        <f t="shared" si="4"/>
        <v>455100</v>
      </c>
    </row>
    <row r="56" spans="2:8">
      <c r="B56" s="25">
        <v>801</v>
      </c>
      <c r="C56" s="26">
        <v>80149</v>
      </c>
      <c r="D56" s="27">
        <v>2590</v>
      </c>
      <c r="E56" s="24"/>
      <c r="F56" s="24">
        <v>36100</v>
      </c>
      <c r="G56" s="24"/>
      <c r="H56" s="24">
        <f t="shared" si="4"/>
        <v>36100</v>
      </c>
    </row>
    <row r="57" spans="2:8">
      <c r="B57" s="25">
        <v>801</v>
      </c>
      <c r="C57" s="26">
        <v>80150</v>
      </c>
      <c r="D57" s="27">
        <v>2540</v>
      </c>
      <c r="E57" s="24"/>
      <c r="F57" s="24">
        <v>288741.28999999998</v>
      </c>
      <c r="G57" s="24"/>
      <c r="H57" s="24">
        <f t="shared" si="4"/>
        <v>288741.28999999998</v>
      </c>
    </row>
    <row r="58" spans="2:8">
      <c r="B58" s="25">
        <v>852</v>
      </c>
      <c r="C58" s="26">
        <v>85295</v>
      </c>
      <c r="D58" s="27">
        <v>2360</v>
      </c>
      <c r="E58" s="24">
        <v>32000</v>
      </c>
      <c r="F58" s="24"/>
      <c r="G58" s="24"/>
      <c r="H58" s="24">
        <f t="shared" si="4"/>
        <v>32000</v>
      </c>
    </row>
    <row r="59" spans="2:8">
      <c r="B59" s="25">
        <v>854</v>
      </c>
      <c r="C59" s="26">
        <v>85404</v>
      </c>
      <c r="D59" s="27">
        <v>2540</v>
      </c>
      <c r="E59" s="24"/>
      <c r="F59" s="24">
        <v>57000</v>
      </c>
      <c r="G59" s="24"/>
      <c r="H59" s="24">
        <f t="shared" si="4"/>
        <v>57000</v>
      </c>
    </row>
    <row r="60" spans="2:8">
      <c r="B60" s="25">
        <v>854</v>
      </c>
      <c r="C60" s="26">
        <v>85404</v>
      </c>
      <c r="D60" s="27">
        <v>2590</v>
      </c>
      <c r="E60" s="24"/>
      <c r="F60" s="24">
        <v>4750</v>
      </c>
      <c r="G60" s="24"/>
      <c r="H60" s="24">
        <f t="shared" si="4"/>
        <v>4750</v>
      </c>
    </row>
    <row r="61" spans="2:8">
      <c r="B61" s="25">
        <v>854</v>
      </c>
      <c r="C61" s="26">
        <v>85412</v>
      </c>
      <c r="D61" s="27">
        <v>2360</v>
      </c>
      <c r="E61" s="24">
        <v>52000</v>
      </c>
      <c r="F61" s="24"/>
      <c r="G61" s="24"/>
      <c r="H61" s="24">
        <f t="shared" si="4"/>
        <v>52000</v>
      </c>
    </row>
    <row r="62" spans="2:8">
      <c r="B62" s="25">
        <v>854</v>
      </c>
      <c r="C62" s="26">
        <v>85495</v>
      </c>
      <c r="D62" s="27">
        <v>2360</v>
      </c>
      <c r="E62" s="24">
        <v>5000</v>
      </c>
      <c r="F62" s="24"/>
      <c r="G62" s="24"/>
      <c r="H62" s="24">
        <f t="shared" si="4"/>
        <v>5000</v>
      </c>
    </row>
    <row r="63" spans="2:8" hidden="1">
      <c r="B63" s="25">
        <v>855</v>
      </c>
      <c r="C63" s="26">
        <v>85505</v>
      </c>
      <c r="D63" s="27">
        <v>2830</v>
      </c>
      <c r="E63" s="24"/>
      <c r="F63" s="24"/>
      <c r="G63" s="24"/>
      <c r="H63" s="24">
        <f t="shared" si="4"/>
        <v>0</v>
      </c>
    </row>
    <row r="64" spans="2:8" hidden="1">
      <c r="B64" s="25">
        <v>855</v>
      </c>
      <c r="C64" s="26">
        <v>85507</v>
      </c>
      <c r="D64" s="27">
        <v>2830</v>
      </c>
      <c r="E64" s="24"/>
      <c r="F64" s="24"/>
      <c r="G64" s="24"/>
      <c r="H64" s="24">
        <f t="shared" si="4"/>
        <v>0</v>
      </c>
    </row>
    <row r="65" spans="2:8">
      <c r="B65" s="25">
        <v>855</v>
      </c>
      <c r="C65" s="26">
        <v>85516</v>
      </c>
      <c r="D65" s="27">
        <v>2830</v>
      </c>
      <c r="E65" s="24">
        <v>390450</v>
      </c>
      <c r="F65" s="24"/>
      <c r="G65" s="24"/>
      <c r="H65" s="24">
        <f t="shared" si="4"/>
        <v>390450</v>
      </c>
    </row>
    <row r="66" spans="2:8" ht="14.25" customHeight="1">
      <c r="B66" s="29">
        <v>900</v>
      </c>
      <c r="C66" s="30">
        <v>90001</v>
      </c>
      <c r="D66" s="31">
        <v>6230</v>
      </c>
      <c r="E66" s="32">
        <v>100000</v>
      </c>
      <c r="F66" s="32"/>
      <c r="G66" s="32"/>
      <c r="H66" s="32">
        <f t="shared" si="4"/>
        <v>100000</v>
      </c>
    </row>
    <row r="67" spans="2:8">
      <c r="B67" s="29">
        <v>900</v>
      </c>
      <c r="C67" s="30">
        <v>90005</v>
      </c>
      <c r="D67" s="31">
        <v>6230</v>
      </c>
      <c r="E67" s="32">
        <f>200000+200000+150000+150000</f>
        <v>700000</v>
      </c>
      <c r="F67" s="32"/>
      <c r="G67" s="32"/>
      <c r="H67" s="32">
        <f t="shared" si="4"/>
        <v>700000</v>
      </c>
    </row>
    <row r="68" spans="2:8">
      <c r="B68" s="25">
        <v>900</v>
      </c>
      <c r="C68" s="26">
        <v>90095</v>
      </c>
      <c r="D68" s="27">
        <v>2820</v>
      </c>
      <c r="E68" s="24">
        <v>5000</v>
      </c>
      <c r="F68" s="24"/>
      <c r="G68" s="24"/>
      <c r="H68" s="24">
        <f t="shared" si="4"/>
        <v>5000</v>
      </c>
    </row>
    <row r="69" spans="2:8">
      <c r="B69" s="7">
        <v>921</v>
      </c>
      <c r="C69" s="8">
        <v>92105</v>
      </c>
      <c r="D69" s="9">
        <v>2360</v>
      </c>
      <c r="E69" s="10">
        <v>72500</v>
      </c>
      <c r="F69" s="10"/>
      <c r="G69" s="10"/>
      <c r="H69" s="24">
        <f t="shared" si="4"/>
        <v>72500</v>
      </c>
    </row>
    <row r="70" spans="2:8">
      <c r="B70" s="7">
        <v>926</v>
      </c>
      <c r="C70" s="8">
        <v>92605</v>
      </c>
      <c r="D70" s="9">
        <v>2360</v>
      </c>
      <c r="E70" s="10">
        <v>49000</v>
      </c>
      <c r="F70" s="10"/>
      <c r="G70" s="10"/>
      <c r="H70" s="24">
        <f t="shared" si="4"/>
        <v>49000</v>
      </c>
    </row>
    <row r="71" spans="2:8">
      <c r="B71" s="7">
        <v>926</v>
      </c>
      <c r="C71" s="8">
        <v>92605</v>
      </c>
      <c r="D71" s="9">
        <v>2820</v>
      </c>
      <c r="E71" s="10">
        <v>345000</v>
      </c>
      <c r="F71" s="10"/>
      <c r="G71" s="10"/>
      <c r="H71" s="10">
        <f t="shared" si="4"/>
        <v>345000</v>
      </c>
    </row>
    <row r="72" spans="2:8">
      <c r="B72" s="11" t="s">
        <v>10</v>
      </c>
      <c r="C72" s="11"/>
      <c r="D72" s="11"/>
      <c r="E72" s="12">
        <f>SUM(E47:E71)</f>
        <v>2470450</v>
      </c>
      <c r="F72" s="12">
        <f>SUM(F47:F71)</f>
        <v>14732863.389999999</v>
      </c>
      <c r="G72" s="12">
        <f>SUM(G47:G71)</f>
        <v>0</v>
      </c>
      <c r="H72" s="12">
        <f>SUM(H47:H71)</f>
        <v>17203313.390000001</v>
      </c>
    </row>
    <row r="73" spans="2:8">
      <c r="B73" s="13"/>
      <c r="C73" s="13"/>
      <c r="D73" s="13"/>
      <c r="E73" s="14"/>
      <c r="F73" s="14"/>
      <c r="G73" s="14"/>
      <c r="H73" s="15"/>
    </row>
    <row r="74" spans="2:8">
      <c r="B74" s="33" t="s">
        <v>12</v>
      </c>
      <c r="C74" s="33"/>
      <c r="D74" s="33"/>
      <c r="E74" s="33"/>
      <c r="F74" s="33"/>
      <c r="G74" s="33"/>
      <c r="H74" s="12">
        <f>H72+H41</f>
        <v>24638631.149999999</v>
      </c>
    </row>
    <row r="75" spans="2:8">
      <c r="E75" s="17"/>
      <c r="F75" s="17"/>
      <c r="G75" s="17"/>
    </row>
    <row r="76" spans="2:8">
      <c r="E76" s="17"/>
      <c r="F76" s="17"/>
      <c r="G76" s="17"/>
    </row>
    <row r="77" spans="2:8">
      <c r="E77" s="17"/>
      <c r="F77" s="17"/>
      <c r="G77" s="17"/>
    </row>
    <row r="78" spans="2:8">
      <c r="E78" s="17"/>
      <c r="F78" s="17"/>
      <c r="G78" s="17"/>
    </row>
  </sheetData>
  <mergeCells count="14">
    <mergeCell ref="B74:G74"/>
    <mergeCell ref="B1:H1"/>
    <mergeCell ref="B2:H2"/>
    <mergeCell ref="B3:H3"/>
    <mergeCell ref="B8:B9"/>
    <mergeCell ref="C8:C9"/>
    <mergeCell ref="D8:D9"/>
    <mergeCell ref="E8:G8"/>
    <mergeCell ref="H8:H9"/>
    <mergeCell ref="B45:B46"/>
    <mergeCell ref="C45:C46"/>
    <mergeCell ref="D45:D46"/>
    <mergeCell ref="E45:G45"/>
    <mergeCell ref="H45:H46"/>
  </mergeCells>
  <pageMargins left="0.70866141732283472" right="0.70866141732283472" top="0.15748031496062992" bottom="0.35433070866141736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6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borowiak</dc:creator>
  <cp:lastModifiedBy>Tatiana Cynka</cp:lastModifiedBy>
  <cp:lastPrinted>2022-04-20T08:27:10Z</cp:lastPrinted>
  <dcterms:created xsi:type="dcterms:W3CDTF">2016-11-09T07:36:08Z</dcterms:created>
  <dcterms:modified xsi:type="dcterms:W3CDTF">2022-05-05T13:06:38Z</dcterms:modified>
</cp:coreProperties>
</file>