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ankiewicz.r\Documents\Romek\wazne\RG\Budzet 2022 PROJEKTOWANIE\"/>
    </mc:Choice>
  </mc:AlternateContent>
  <xr:revisionPtr revIDLastSave="0" documentId="13_ncr:1_{F5573488-605C-4134-BBB8-B45D29D90FD2}" xr6:coauthVersionLast="47" xr6:coauthVersionMax="47" xr10:uidLastSave="{00000000-0000-0000-0000-000000000000}"/>
  <bookViews>
    <workbookView xWindow="28680" yWindow="-120" windowWidth="25440" windowHeight="15390" firstSheet="1" activeTab="1" xr2:uid="{F59CAA94-EBF6-42D0-9203-44EAA119B836}"/>
  </bookViews>
  <sheets>
    <sheet name="Arkusz4" sheetId="4" state="hidden" r:id="rId1"/>
    <sheet name="budzet odnowa" sheetId="1" r:id="rId2"/>
    <sheet name="wnioski 363" sheetId="2" r:id="rId3"/>
    <sheet name="wnioski 64" sheetId="6" r:id="rId4"/>
    <sheet name="wnioski 20" sheetId="5" r:id="rId5"/>
  </sheets>
  <definedNames>
    <definedName name="_xlnm._FilterDatabase" localSheetId="1" hidden="1">'budzet odnowa'!$A$4:$Q$745</definedName>
  </definedNames>
  <calcPr calcId="191029"/>
  <pivotCaches>
    <pivotCache cacheId="1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L45" i="1"/>
  <c r="G68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4" i="4"/>
  <c r="D744" i="1"/>
  <c r="D718" i="1"/>
  <c r="D719" i="1" s="1"/>
  <c r="D708" i="1"/>
  <c r="D709" i="1" s="1"/>
  <c r="D710" i="1" s="1"/>
  <c r="D704" i="1"/>
  <c r="D701" i="1"/>
  <c r="D698" i="1"/>
  <c r="D699" i="1" s="1"/>
  <c r="D695" i="1"/>
  <c r="D696" i="1" s="1"/>
  <c r="D693" i="1"/>
  <c r="D679" i="1"/>
  <c r="D680" i="1" s="1"/>
  <c r="D681" i="1" s="1"/>
  <c r="D682" i="1" s="1"/>
  <c r="D683" i="1" s="1"/>
  <c r="D684" i="1" s="1"/>
  <c r="D669" i="1"/>
  <c r="D670" i="1" s="1"/>
  <c r="D671" i="1" s="1"/>
  <c r="D672" i="1" s="1"/>
  <c r="D673" i="1" s="1"/>
  <c r="D674" i="1" s="1"/>
  <c r="D675" i="1" s="1"/>
  <c r="D676" i="1" s="1"/>
  <c r="D677" i="1" s="1"/>
  <c r="D651" i="1"/>
  <c r="D652" i="1" s="1"/>
  <c r="D653" i="1" s="1"/>
  <c r="D654" i="1" s="1"/>
  <c r="D640" i="1"/>
  <c r="D636" i="1"/>
  <c r="D621" i="1"/>
  <c r="D622" i="1" s="1"/>
  <c r="D623" i="1" s="1"/>
  <c r="D614" i="1"/>
  <c r="D615" i="1" s="1"/>
  <c r="D616" i="1" s="1"/>
  <c r="D617" i="1" s="1"/>
  <c r="D618" i="1" s="1"/>
  <c r="D619" i="1" s="1"/>
  <c r="D585" i="1"/>
  <c r="D583" i="1"/>
  <c r="D580" i="1"/>
  <c r="D581" i="1" s="1"/>
  <c r="D568" i="1"/>
  <c r="D564" i="1"/>
  <c r="D565" i="1" s="1"/>
  <c r="D566" i="1" s="1"/>
  <c r="D526" i="1"/>
  <c r="D520" i="1"/>
  <c r="D521" i="1" s="1"/>
  <c r="D517" i="1"/>
  <c r="D518" i="1" s="1"/>
  <c r="D511" i="1"/>
  <c r="D500" i="1"/>
  <c r="D501" i="1" s="1"/>
  <c r="D502" i="1" s="1"/>
  <c r="D503" i="1" s="1"/>
  <c r="D504" i="1" s="1"/>
  <c r="D505" i="1" s="1"/>
  <c r="D506" i="1" s="1"/>
  <c r="D465" i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61" i="1"/>
  <c r="D462" i="1" s="1"/>
  <c r="D463" i="1" s="1"/>
  <c r="D459" i="1"/>
  <c r="D438" i="1"/>
  <c r="D436" i="1"/>
  <c r="D433" i="1"/>
  <c r="D434" i="1" s="1"/>
  <c r="D431" i="1"/>
  <c r="D429" i="1"/>
  <c r="D422" i="1"/>
  <c r="D423" i="1" s="1"/>
  <c r="D413" i="1"/>
  <c r="D414" i="1" s="1"/>
  <c r="D415" i="1" s="1"/>
  <c r="D416" i="1" s="1"/>
  <c r="D417" i="1" s="1"/>
  <c r="D403" i="1"/>
  <c r="D404" i="1" s="1"/>
  <c r="D405" i="1" s="1"/>
  <c r="D406" i="1" s="1"/>
  <c r="D407" i="1" s="1"/>
  <c r="D408" i="1" s="1"/>
  <c r="D409" i="1" s="1"/>
  <c r="D398" i="1"/>
  <c r="D399" i="1" s="1"/>
  <c r="D400" i="1" s="1"/>
  <c r="D401" i="1" s="1"/>
  <c r="D388" i="1"/>
  <c r="D342" i="1"/>
  <c r="D186" i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84" i="1"/>
  <c r="D174" i="1"/>
  <c r="D175" i="1" s="1"/>
  <c r="D176" i="1" s="1"/>
  <c r="D177" i="1" s="1"/>
  <c r="D178" i="1" s="1"/>
  <c r="D179" i="1" s="1"/>
  <c r="D180" i="1" s="1"/>
  <c r="D181" i="1" s="1"/>
  <c r="D170" i="1"/>
  <c r="D171" i="1" s="1"/>
  <c r="D172" i="1" s="1"/>
  <c r="D155" i="1"/>
  <c r="D156" i="1" s="1"/>
  <c r="D152" i="1"/>
  <c r="D153" i="1" s="1"/>
  <c r="D139" i="1"/>
  <c r="D140" i="1" s="1"/>
  <c r="D103" i="1"/>
  <c r="D104" i="1" s="1"/>
  <c r="D105" i="1" s="1"/>
  <c r="D91" i="1"/>
  <c r="D51" i="1"/>
  <c r="D52" i="1" s="1"/>
  <c r="D53" i="1" s="1"/>
  <c r="D44" i="1"/>
  <c r="D19" i="1"/>
  <c r="D20" i="1" s="1"/>
  <c r="D21" i="1" s="1"/>
  <c r="D22" i="1" s="1"/>
  <c r="D12" i="1"/>
  <c r="D9" i="1"/>
  <c r="D10" i="1" s="1"/>
  <c r="D7" i="1"/>
  <c r="D14" i="1" s="1"/>
  <c r="D15" i="1" l="1"/>
  <c r="D17" i="1"/>
  <c r="L745" i="1"/>
  <c r="L713" i="1"/>
  <c r="L688" i="1"/>
  <c r="L686" i="1"/>
  <c r="L684" i="1"/>
  <c r="L681" i="1"/>
  <c r="L682" i="1"/>
  <c r="L683" i="1"/>
  <c r="L680" i="1"/>
  <c r="L671" i="1"/>
  <c r="L672" i="1"/>
  <c r="L673" i="1"/>
  <c r="L674" i="1"/>
  <c r="L675" i="1"/>
  <c r="L676" i="1"/>
  <c r="L677" i="1"/>
  <c r="L670" i="1"/>
  <c r="L656" i="1"/>
  <c r="L654" i="1"/>
  <c r="L629" i="1"/>
  <c r="L625" i="1"/>
  <c r="L623" i="1"/>
  <c r="L622" i="1"/>
  <c r="L621" i="1"/>
  <c r="L615" i="1"/>
  <c r="L616" i="1"/>
  <c r="L617" i="1"/>
  <c r="L618" i="1"/>
  <c r="L619" i="1"/>
  <c r="L614" i="1"/>
  <c r="L239" i="1"/>
  <c r="D25" i="1" l="1"/>
  <c r="L375" i="1"/>
  <c r="L651" i="1"/>
  <c r="L526" i="1"/>
  <c r="L520" i="1"/>
  <c r="L517" i="1"/>
  <c r="L511" i="1"/>
  <c r="L465" i="1"/>
  <c r="L388" i="1"/>
  <c r="L342" i="1"/>
  <c r="L186" i="1"/>
  <c r="L160" i="1"/>
  <c r="L722" i="1"/>
  <c r="L719" i="1"/>
  <c r="L718" i="1"/>
  <c r="L669" i="1"/>
  <c r="L429" i="1"/>
  <c r="L46" i="1"/>
  <c r="D26" i="1" l="1"/>
  <c r="D30" i="1" s="1"/>
  <c r="D32" i="1" s="1"/>
  <c r="D45" i="1"/>
  <c r="L260" i="1"/>
  <c r="M260" i="1" s="1"/>
  <c r="M722" i="1"/>
  <c r="N722" i="1" s="1"/>
  <c r="M719" i="1"/>
  <c r="N719" i="1" s="1"/>
  <c r="M718" i="1"/>
  <c r="N718" i="1" s="1"/>
  <c r="M669" i="1"/>
  <c r="N669" i="1" s="1"/>
  <c r="M651" i="1"/>
  <c r="M583" i="1"/>
  <c r="N583" i="1" s="1"/>
  <c r="M581" i="1"/>
  <c r="N581" i="1" s="1"/>
  <c r="M580" i="1"/>
  <c r="N580" i="1" s="1"/>
  <c r="M526" i="1"/>
  <c r="N526" i="1" s="1"/>
  <c r="M520" i="1"/>
  <c r="N520" i="1" s="1"/>
  <c r="M517" i="1"/>
  <c r="N517" i="1" s="1"/>
  <c r="M511" i="1"/>
  <c r="N511" i="1" s="1"/>
  <c r="M465" i="1"/>
  <c r="N465" i="1" s="1"/>
  <c r="M463" i="1"/>
  <c r="N463" i="1" s="1"/>
  <c r="M461" i="1"/>
  <c r="N461" i="1" s="1"/>
  <c r="M455" i="1"/>
  <c r="N455" i="1" s="1"/>
  <c r="M438" i="1"/>
  <c r="N438" i="1" s="1"/>
  <c r="M388" i="1"/>
  <c r="N388" i="1" s="1"/>
  <c r="M375" i="1"/>
  <c r="M342" i="1"/>
  <c r="N342" i="1" s="1"/>
  <c r="M242" i="1"/>
  <c r="M187" i="1"/>
  <c r="N187" i="1" s="1"/>
  <c r="M186" i="1"/>
  <c r="N186" i="1" s="1"/>
  <c r="M160" i="1"/>
  <c r="N160" i="1" s="1"/>
  <c r="M149" i="1"/>
  <c r="M148" i="1"/>
  <c r="M147" i="1"/>
  <c r="M145" i="1"/>
  <c r="M144" i="1"/>
  <c r="M89" i="1"/>
  <c r="M51" i="1"/>
  <c r="M44" i="1"/>
  <c r="N44" i="1" s="1"/>
  <c r="L744" i="1"/>
  <c r="K743" i="1"/>
  <c r="J743" i="1"/>
  <c r="I743" i="1"/>
  <c r="H743" i="1"/>
  <c r="L742" i="1"/>
  <c r="M742" i="1" s="1"/>
  <c r="L741" i="1"/>
  <c r="M741" i="1" s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1" i="1"/>
  <c r="M721" i="1" s="1"/>
  <c r="O721" i="1" s="1"/>
  <c r="L720" i="1"/>
  <c r="M720" i="1" s="1"/>
  <c r="O720" i="1" s="1"/>
  <c r="L716" i="1"/>
  <c r="L715" i="1"/>
  <c r="M715" i="1" s="1"/>
  <c r="L714" i="1"/>
  <c r="M714" i="1" s="1"/>
  <c r="O714" i="1" s="1"/>
  <c r="M713" i="1"/>
  <c r="L712" i="1"/>
  <c r="M712" i="1" s="1"/>
  <c r="O712" i="1" s="1"/>
  <c r="L711" i="1"/>
  <c r="M711" i="1" s="1"/>
  <c r="L710" i="1"/>
  <c r="L709" i="1"/>
  <c r="L708" i="1"/>
  <c r="M708" i="1" s="1"/>
  <c r="L705" i="1"/>
  <c r="L704" i="1"/>
  <c r="M704" i="1" s="1"/>
  <c r="L701" i="1"/>
  <c r="L700" i="1" s="1"/>
  <c r="K700" i="1"/>
  <c r="J700" i="1"/>
  <c r="I700" i="1"/>
  <c r="H700" i="1"/>
  <c r="L699" i="1"/>
  <c r="M699" i="1" s="1"/>
  <c r="L698" i="1"/>
  <c r="K697" i="1"/>
  <c r="J697" i="1"/>
  <c r="I697" i="1"/>
  <c r="H697" i="1"/>
  <c r="L696" i="1"/>
  <c r="L695" i="1"/>
  <c r="M695" i="1" s="1"/>
  <c r="K694" i="1"/>
  <c r="J694" i="1"/>
  <c r="I694" i="1"/>
  <c r="H694" i="1"/>
  <c r="L693" i="1"/>
  <c r="M693" i="1" s="1"/>
  <c r="K692" i="1"/>
  <c r="K678" i="1" s="1"/>
  <c r="J692" i="1"/>
  <c r="J678" i="1" s="1"/>
  <c r="I692" i="1"/>
  <c r="I678" i="1" s="1"/>
  <c r="H692" i="1"/>
  <c r="L691" i="1"/>
  <c r="M691" i="1" s="1"/>
  <c r="L690" i="1"/>
  <c r="M690" i="1" s="1"/>
  <c r="L689" i="1"/>
  <c r="M689" i="1" s="1"/>
  <c r="M688" i="1"/>
  <c r="N688" i="1" s="1"/>
  <c r="L687" i="1"/>
  <c r="M686" i="1"/>
  <c r="L685" i="1"/>
  <c r="M685" i="1" s="1"/>
  <c r="O685" i="1" s="1"/>
  <c r="M684" i="1"/>
  <c r="M683" i="1"/>
  <c r="N683" i="1" s="1"/>
  <c r="M681" i="1"/>
  <c r="L679" i="1"/>
  <c r="M679" i="1" s="1"/>
  <c r="H678" i="1"/>
  <c r="M676" i="1"/>
  <c r="N676" i="1" s="1"/>
  <c r="M675" i="1"/>
  <c r="M674" i="1"/>
  <c r="N674" i="1" s="1"/>
  <c r="M673" i="1"/>
  <c r="M672" i="1"/>
  <c r="M671" i="1"/>
  <c r="K668" i="1"/>
  <c r="J668" i="1"/>
  <c r="I668" i="1"/>
  <c r="H668" i="1"/>
  <c r="L666" i="1"/>
  <c r="L665" i="1"/>
  <c r="L664" i="1"/>
  <c r="L663" i="1"/>
  <c r="L662" i="1"/>
  <c r="M662" i="1" s="1"/>
  <c r="O662" i="1" s="1"/>
  <c r="L661" i="1"/>
  <c r="M661" i="1" s="1"/>
  <c r="L660" i="1"/>
  <c r="L659" i="1"/>
  <c r="L658" i="1"/>
  <c r="L657" i="1"/>
  <c r="L655" i="1"/>
  <c r="M654" i="1"/>
  <c r="L653" i="1"/>
  <c r="M653" i="1" s="1"/>
  <c r="L652" i="1"/>
  <c r="L649" i="1"/>
  <c r="L648" i="1"/>
  <c r="M648" i="1" s="1"/>
  <c r="L647" i="1"/>
  <c r="M647" i="1" s="1"/>
  <c r="O647" i="1" s="1"/>
  <c r="L645" i="1"/>
  <c r="L644" i="1"/>
  <c r="M644" i="1" s="1"/>
  <c r="L643" i="1"/>
  <c r="M643" i="1" s="1"/>
  <c r="O643" i="1" s="1"/>
  <c r="L642" i="1"/>
  <c r="L641" i="1"/>
  <c r="M641" i="1" s="1"/>
  <c r="O641" i="1" s="1"/>
  <c r="L640" i="1"/>
  <c r="L638" i="1"/>
  <c r="M638" i="1" s="1"/>
  <c r="O638" i="1" s="1"/>
  <c r="L637" i="1"/>
  <c r="M637" i="1" s="1"/>
  <c r="O637" i="1" s="1"/>
  <c r="L636" i="1"/>
  <c r="M636" i="1" s="1"/>
  <c r="L634" i="1"/>
  <c r="M634" i="1" s="1"/>
  <c r="N634" i="1" s="1"/>
  <c r="L633" i="1"/>
  <c r="M633" i="1" s="1"/>
  <c r="O633" i="1" s="1"/>
  <c r="L632" i="1"/>
  <c r="L630" i="1"/>
  <c r="L628" i="1"/>
  <c r="M628" i="1" s="1"/>
  <c r="L627" i="1"/>
  <c r="L626" i="1"/>
  <c r="M626" i="1" s="1"/>
  <c r="O626" i="1" s="1"/>
  <c r="M625" i="1"/>
  <c r="L624" i="1"/>
  <c r="M624" i="1" s="1"/>
  <c r="O624" i="1" s="1"/>
  <c r="M621" i="1"/>
  <c r="M616" i="1"/>
  <c r="M614" i="1"/>
  <c r="K613" i="1"/>
  <c r="J613" i="1"/>
  <c r="I613" i="1"/>
  <c r="H613" i="1"/>
  <c r="L612" i="1"/>
  <c r="L611" i="1"/>
  <c r="L610" i="1"/>
  <c r="L609" i="1"/>
  <c r="L608" i="1"/>
  <c r="L607" i="1"/>
  <c r="M607" i="1" s="1"/>
  <c r="O607" i="1" s="1"/>
  <c r="L606" i="1"/>
  <c r="M606" i="1" s="1"/>
  <c r="O606" i="1" s="1"/>
  <c r="L605" i="1"/>
  <c r="L604" i="1"/>
  <c r="L603" i="1"/>
  <c r="L602" i="1"/>
  <c r="M602" i="1" s="1"/>
  <c r="O602" i="1" s="1"/>
  <c r="L600" i="1"/>
  <c r="L599" i="1"/>
  <c r="L598" i="1"/>
  <c r="M598" i="1" s="1"/>
  <c r="L597" i="1"/>
  <c r="M597" i="1" s="1"/>
  <c r="L596" i="1"/>
  <c r="L595" i="1"/>
  <c r="L594" i="1"/>
  <c r="L593" i="1"/>
  <c r="M593" i="1" s="1"/>
  <c r="O593" i="1" s="1"/>
  <c r="L590" i="1"/>
  <c r="L589" i="1"/>
  <c r="M589" i="1" s="1"/>
  <c r="O589" i="1" s="1"/>
  <c r="L587" i="1"/>
  <c r="L585" i="1"/>
  <c r="M585" i="1" s="1"/>
  <c r="K584" i="1"/>
  <c r="J584" i="1"/>
  <c r="I584" i="1"/>
  <c r="H584" i="1"/>
  <c r="L582" i="1"/>
  <c r="K582" i="1"/>
  <c r="J582" i="1"/>
  <c r="I582" i="1"/>
  <c r="H582" i="1"/>
  <c r="L579" i="1"/>
  <c r="K579" i="1"/>
  <c r="J579" i="1"/>
  <c r="I579" i="1"/>
  <c r="H579" i="1"/>
  <c r="L578" i="1"/>
  <c r="L577" i="1"/>
  <c r="L576" i="1"/>
  <c r="L575" i="1"/>
  <c r="M575" i="1" s="1"/>
  <c r="O575" i="1" s="1"/>
  <c r="L574" i="1"/>
  <c r="L573" i="1"/>
  <c r="L572" i="1"/>
  <c r="L571" i="1"/>
  <c r="L570" i="1"/>
  <c r="L569" i="1"/>
  <c r="M569" i="1" s="1"/>
  <c r="O569" i="1" s="1"/>
  <c r="L568" i="1"/>
  <c r="L566" i="1"/>
  <c r="M566" i="1" s="1"/>
  <c r="L565" i="1"/>
  <c r="M565" i="1" s="1"/>
  <c r="L564" i="1"/>
  <c r="M564" i="1" s="1"/>
  <c r="K563" i="1"/>
  <c r="J563" i="1"/>
  <c r="I563" i="1"/>
  <c r="H563" i="1"/>
  <c r="L562" i="1"/>
  <c r="M562" i="1" s="1"/>
  <c r="L561" i="1"/>
  <c r="L560" i="1"/>
  <c r="L559" i="1"/>
  <c r="L558" i="1"/>
  <c r="L557" i="1"/>
  <c r="M557" i="1" s="1"/>
  <c r="O557" i="1" s="1"/>
  <c r="L556" i="1"/>
  <c r="M556" i="1" s="1"/>
  <c r="O556" i="1" s="1"/>
  <c r="L555" i="1"/>
  <c r="L554" i="1"/>
  <c r="L553" i="1"/>
  <c r="L552" i="1"/>
  <c r="L551" i="1"/>
  <c r="L550" i="1"/>
  <c r="L549" i="1"/>
  <c r="M549" i="1" s="1"/>
  <c r="O549" i="1" s="1"/>
  <c r="L548" i="1"/>
  <c r="M548" i="1" s="1"/>
  <c r="L547" i="1"/>
  <c r="L546" i="1"/>
  <c r="M546" i="1" s="1"/>
  <c r="N546" i="1" s="1"/>
  <c r="L545" i="1"/>
  <c r="M545" i="1" s="1"/>
  <c r="O545" i="1" s="1"/>
  <c r="L543" i="1"/>
  <c r="L542" i="1"/>
  <c r="L541" i="1"/>
  <c r="L540" i="1"/>
  <c r="M540" i="1" s="1"/>
  <c r="L539" i="1"/>
  <c r="M539" i="1" s="1"/>
  <c r="O539" i="1" s="1"/>
  <c r="L538" i="1"/>
  <c r="L537" i="1"/>
  <c r="L536" i="1"/>
  <c r="L535" i="1"/>
  <c r="L534" i="1"/>
  <c r="L533" i="1"/>
  <c r="L532" i="1"/>
  <c r="M532" i="1" s="1"/>
  <c r="O532" i="1" s="1"/>
  <c r="L531" i="1"/>
  <c r="M531" i="1" s="1"/>
  <c r="O531" i="1" s="1"/>
  <c r="L530" i="1"/>
  <c r="L529" i="1"/>
  <c r="M529" i="1" s="1"/>
  <c r="O529" i="1" s="1"/>
  <c r="L525" i="1"/>
  <c r="K525" i="1"/>
  <c r="K522" i="1" s="1"/>
  <c r="J525" i="1"/>
  <c r="J522" i="1" s="1"/>
  <c r="I525" i="1"/>
  <c r="I522" i="1" s="1"/>
  <c r="H525" i="1"/>
  <c r="H522" i="1" s="1"/>
  <c r="L524" i="1"/>
  <c r="M524" i="1" s="1"/>
  <c r="O524" i="1" s="1"/>
  <c r="L523" i="1"/>
  <c r="L521" i="1"/>
  <c r="K519" i="1"/>
  <c r="J519" i="1"/>
  <c r="J510" i="1" s="1"/>
  <c r="J507" i="1" s="1"/>
  <c r="I519" i="1"/>
  <c r="H519" i="1"/>
  <c r="L518" i="1"/>
  <c r="L516" i="1" s="1"/>
  <c r="K516" i="1"/>
  <c r="J516" i="1"/>
  <c r="I516" i="1"/>
  <c r="H516" i="1"/>
  <c r="L515" i="1"/>
  <c r="L514" i="1"/>
  <c r="L513" i="1"/>
  <c r="M513" i="1" s="1"/>
  <c r="O513" i="1" s="1"/>
  <c r="L512" i="1"/>
  <c r="K510" i="1"/>
  <c r="K507" i="1" s="1"/>
  <c r="L509" i="1"/>
  <c r="M509" i="1" s="1"/>
  <c r="O509" i="1" s="1"/>
  <c r="L508" i="1"/>
  <c r="M508" i="1" s="1"/>
  <c r="O508" i="1" s="1"/>
  <c r="L506" i="1"/>
  <c r="L505" i="1"/>
  <c r="M505" i="1" s="1"/>
  <c r="N505" i="1" s="1"/>
  <c r="L504" i="1"/>
  <c r="L503" i="1"/>
  <c r="L502" i="1"/>
  <c r="L501" i="1"/>
  <c r="L500" i="1"/>
  <c r="M500" i="1" s="1"/>
  <c r="K499" i="1"/>
  <c r="J499" i="1"/>
  <c r="I499" i="1"/>
  <c r="H499" i="1"/>
  <c r="L497" i="1"/>
  <c r="L496" i="1"/>
  <c r="L495" i="1"/>
  <c r="L494" i="1"/>
  <c r="L493" i="1"/>
  <c r="L492" i="1"/>
  <c r="L491" i="1"/>
  <c r="M491" i="1" s="1"/>
  <c r="O491" i="1" s="1"/>
  <c r="L490" i="1"/>
  <c r="M490" i="1" s="1"/>
  <c r="O490" i="1" s="1"/>
  <c r="L489" i="1"/>
  <c r="M489" i="1" s="1"/>
  <c r="O489" i="1" s="1"/>
  <c r="L488" i="1"/>
  <c r="M488" i="1" s="1"/>
  <c r="O488" i="1" s="1"/>
  <c r="L486" i="1"/>
  <c r="L484" i="1"/>
  <c r="M484" i="1" s="1"/>
  <c r="O484" i="1" s="1"/>
  <c r="L481" i="1"/>
  <c r="L480" i="1"/>
  <c r="L479" i="1"/>
  <c r="L478" i="1"/>
  <c r="M478" i="1" s="1"/>
  <c r="L477" i="1"/>
  <c r="M477" i="1" s="1"/>
  <c r="L476" i="1"/>
  <c r="L475" i="1"/>
  <c r="L474" i="1"/>
  <c r="L473" i="1"/>
  <c r="L472" i="1"/>
  <c r="L471" i="1"/>
  <c r="L470" i="1"/>
  <c r="M470" i="1" s="1"/>
  <c r="L469" i="1"/>
  <c r="L468" i="1"/>
  <c r="L467" i="1"/>
  <c r="L466" i="1"/>
  <c r="K464" i="1"/>
  <c r="J464" i="1"/>
  <c r="I464" i="1"/>
  <c r="H464" i="1"/>
  <c r="L462" i="1"/>
  <c r="M462" i="1" s="1"/>
  <c r="K460" i="1"/>
  <c r="J460" i="1"/>
  <c r="I460" i="1"/>
  <c r="H460" i="1"/>
  <c r="L459" i="1"/>
  <c r="M459" i="1" s="1"/>
  <c r="K458" i="1"/>
  <c r="J458" i="1"/>
  <c r="I458" i="1"/>
  <c r="H458" i="1"/>
  <c r="H437" i="1" s="1"/>
  <c r="L457" i="1"/>
  <c r="L456" i="1"/>
  <c r="L454" i="1"/>
  <c r="L453" i="1"/>
  <c r="L452" i="1"/>
  <c r="L451" i="1"/>
  <c r="M451" i="1" s="1"/>
  <c r="O451" i="1" s="1"/>
  <c r="L450" i="1"/>
  <c r="M450" i="1" s="1"/>
  <c r="L449" i="1"/>
  <c r="L448" i="1"/>
  <c r="L447" i="1"/>
  <c r="L446" i="1"/>
  <c r="L445" i="1"/>
  <c r="L444" i="1"/>
  <c r="L443" i="1"/>
  <c r="M443" i="1" s="1"/>
  <c r="O443" i="1" s="1"/>
  <c r="L442" i="1"/>
  <c r="M442" i="1" s="1"/>
  <c r="O442" i="1" s="1"/>
  <c r="L441" i="1"/>
  <c r="L440" i="1"/>
  <c r="L439" i="1"/>
  <c r="M439" i="1" s="1"/>
  <c r="O439" i="1" s="1"/>
  <c r="L436" i="1"/>
  <c r="M436" i="1" s="1"/>
  <c r="K435" i="1"/>
  <c r="J435" i="1"/>
  <c r="I435" i="1"/>
  <c r="H435" i="1"/>
  <c r="L434" i="1"/>
  <c r="L433" i="1"/>
  <c r="K432" i="1"/>
  <c r="J432" i="1"/>
  <c r="I432" i="1"/>
  <c r="H432" i="1"/>
  <c r="L431" i="1"/>
  <c r="M431" i="1" s="1"/>
  <c r="K430" i="1"/>
  <c r="J430" i="1"/>
  <c r="I430" i="1"/>
  <c r="H430" i="1"/>
  <c r="K428" i="1"/>
  <c r="J428" i="1"/>
  <c r="J424" i="1" s="1"/>
  <c r="I428" i="1"/>
  <c r="I424" i="1" s="1"/>
  <c r="H428" i="1"/>
  <c r="H424" i="1" s="1"/>
  <c r="L427" i="1"/>
  <c r="L426" i="1"/>
  <c r="L425" i="1"/>
  <c r="M425" i="1" s="1"/>
  <c r="O425" i="1" s="1"/>
  <c r="L423" i="1"/>
  <c r="L422" i="1"/>
  <c r="M422" i="1" s="1"/>
  <c r="K421" i="1"/>
  <c r="K419" i="1" s="1"/>
  <c r="J421" i="1"/>
  <c r="J419" i="1" s="1"/>
  <c r="I421" i="1"/>
  <c r="I419" i="1" s="1"/>
  <c r="H421" i="1"/>
  <c r="H419" i="1" s="1"/>
  <c r="L420" i="1"/>
  <c r="M420" i="1" s="1"/>
  <c r="O420" i="1" s="1"/>
  <c r="L417" i="1"/>
  <c r="M417" i="1" s="1"/>
  <c r="L416" i="1"/>
  <c r="M416" i="1" s="1"/>
  <c r="N416" i="1" s="1"/>
  <c r="L415" i="1"/>
  <c r="L414" i="1"/>
  <c r="L413" i="1"/>
  <c r="M413" i="1" s="1"/>
  <c r="K412" i="1"/>
  <c r="K410" i="1" s="1"/>
  <c r="J412" i="1"/>
  <c r="J410" i="1" s="1"/>
  <c r="I412" i="1"/>
  <c r="I410" i="1" s="1"/>
  <c r="H412" i="1"/>
  <c r="H410" i="1" s="1"/>
  <c r="L411" i="1"/>
  <c r="M411" i="1" s="1"/>
  <c r="O411" i="1" s="1"/>
  <c r="L409" i="1"/>
  <c r="L408" i="1"/>
  <c r="M408" i="1" s="1"/>
  <c r="L407" i="1"/>
  <c r="L406" i="1"/>
  <c r="L405" i="1"/>
  <c r="L404" i="1"/>
  <c r="L403" i="1"/>
  <c r="M403" i="1" s="1"/>
  <c r="K402" i="1"/>
  <c r="J402" i="1"/>
  <c r="I402" i="1"/>
  <c r="H402" i="1"/>
  <c r="L401" i="1"/>
  <c r="L400" i="1"/>
  <c r="L399" i="1"/>
  <c r="L398" i="1"/>
  <c r="M398" i="1" s="1"/>
  <c r="K397" i="1"/>
  <c r="J397" i="1"/>
  <c r="I397" i="1"/>
  <c r="H397" i="1"/>
  <c r="L395" i="1"/>
  <c r="L394" i="1"/>
  <c r="L393" i="1"/>
  <c r="L392" i="1"/>
  <c r="M392" i="1" s="1"/>
  <c r="O392" i="1" s="1"/>
  <c r="L390" i="1"/>
  <c r="L389" i="1"/>
  <c r="M389" i="1" s="1"/>
  <c r="O389" i="1" s="1"/>
  <c r="L386" i="1"/>
  <c r="M386" i="1" s="1"/>
  <c r="O386" i="1" s="1"/>
  <c r="L385" i="1"/>
  <c r="L384" i="1"/>
  <c r="L383" i="1"/>
  <c r="L382" i="1"/>
  <c r="L381" i="1"/>
  <c r="L380" i="1"/>
  <c r="L379" i="1"/>
  <c r="M379" i="1" s="1"/>
  <c r="O379" i="1" s="1"/>
  <c r="L378" i="1"/>
  <c r="M378" i="1" s="1"/>
  <c r="L377" i="1"/>
  <c r="M377" i="1" s="1"/>
  <c r="L376" i="1"/>
  <c r="L373" i="1"/>
  <c r="L372" i="1"/>
  <c r="L371" i="1"/>
  <c r="L370" i="1"/>
  <c r="M370" i="1" s="1"/>
  <c r="O370" i="1" s="1"/>
  <c r="L369" i="1"/>
  <c r="M369" i="1" s="1"/>
  <c r="O369" i="1" s="1"/>
  <c r="L368" i="1"/>
  <c r="L367" i="1"/>
  <c r="M367" i="1" s="1"/>
  <c r="L366" i="1"/>
  <c r="L365" i="1"/>
  <c r="M365" i="1" s="1"/>
  <c r="O365" i="1" s="1"/>
  <c r="L364" i="1"/>
  <c r="L363" i="1"/>
  <c r="L362" i="1"/>
  <c r="M362" i="1" s="1"/>
  <c r="O362" i="1" s="1"/>
  <c r="L361" i="1"/>
  <c r="M361" i="1" s="1"/>
  <c r="O361" i="1" s="1"/>
  <c r="L359" i="1"/>
  <c r="L358" i="1"/>
  <c r="L357" i="1"/>
  <c r="L356" i="1"/>
  <c r="L355" i="1"/>
  <c r="L354" i="1"/>
  <c r="L353" i="1"/>
  <c r="M353" i="1" s="1"/>
  <c r="O353" i="1" s="1"/>
  <c r="L352" i="1"/>
  <c r="L351" i="1"/>
  <c r="L350" i="1"/>
  <c r="L349" i="1"/>
  <c r="L348" i="1"/>
  <c r="M348" i="1" s="1"/>
  <c r="O348" i="1" s="1"/>
  <c r="L347" i="1"/>
  <c r="L345" i="1"/>
  <c r="M345" i="1" s="1"/>
  <c r="O345" i="1" s="1"/>
  <c r="L344" i="1"/>
  <c r="M344" i="1" s="1"/>
  <c r="O344" i="1" s="1"/>
  <c r="L341" i="1"/>
  <c r="K341" i="1"/>
  <c r="K339" i="1" s="1"/>
  <c r="J341" i="1"/>
  <c r="J339" i="1" s="1"/>
  <c r="I341" i="1"/>
  <c r="I339" i="1" s="1"/>
  <c r="H341" i="1"/>
  <c r="H339" i="1" s="1"/>
  <c r="L340" i="1"/>
  <c r="M340" i="1" s="1"/>
  <c r="O340" i="1" s="1"/>
  <c r="L338" i="1"/>
  <c r="L337" i="1"/>
  <c r="L336" i="1"/>
  <c r="L335" i="1"/>
  <c r="L334" i="1"/>
  <c r="L333" i="1"/>
  <c r="M333" i="1" s="1"/>
  <c r="O333" i="1" s="1"/>
  <c r="L332" i="1"/>
  <c r="M332" i="1" s="1"/>
  <c r="O332" i="1" s="1"/>
  <c r="L330" i="1"/>
  <c r="M330" i="1" s="1"/>
  <c r="L329" i="1"/>
  <c r="M329" i="1" s="1"/>
  <c r="O329" i="1" s="1"/>
  <c r="L327" i="1"/>
  <c r="L326" i="1"/>
  <c r="L325" i="1"/>
  <c r="L324" i="1"/>
  <c r="L323" i="1"/>
  <c r="L322" i="1"/>
  <c r="M322" i="1" s="1"/>
  <c r="O322" i="1" s="1"/>
  <c r="L321" i="1"/>
  <c r="L320" i="1"/>
  <c r="L319" i="1"/>
  <c r="L318" i="1"/>
  <c r="L317" i="1"/>
  <c r="L316" i="1"/>
  <c r="L315" i="1"/>
  <c r="L314" i="1"/>
  <c r="M314" i="1" s="1"/>
  <c r="O314" i="1" s="1"/>
  <c r="L313" i="1"/>
  <c r="L312" i="1"/>
  <c r="L311" i="1"/>
  <c r="L310" i="1"/>
  <c r="L309" i="1"/>
  <c r="L308" i="1"/>
  <c r="L307" i="1"/>
  <c r="L306" i="1"/>
  <c r="L305" i="1"/>
  <c r="L304" i="1"/>
  <c r="M304" i="1" s="1"/>
  <c r="O304" i="1" s="1"/>
  <c r="L302" i="1"/>
  <c r="L301" i="1"/>
  <c r="L300" i="1"/>
  <c r="L299" i="1"/>
  <c r="L298" i="1"/>
  <c r="M298" i="1" s="1"/>
  <c r="O298" i="1" s="1"/>
  <c r="L297" i="1"/>
  <c r="L296" i="1"/>
  <c r="L295" i="1"/>
  <c r="L294" i="1"/>
  <c r="L293" i="1"/>
  <c r="L292" i="1"/>
  <c r="L291" i="1"/>
  <c r="L290" i="1"/>
  <c r="M290" i="1" s="1"/>
  <c r="O290" i="1" s="1"/>
  <c r="L289" i="1"/>
  <c r="M289" i="1" s="1"/>
  <c r="L288" i="1"/>
  <c r="L287" i="1"/>
  <c r="L286" i="1"/>
  <c r="L285" i="1"/>
  <c r="L284" i="1"/>
  <c r="M284" i="1" s="1"/>
  <c r="O284" i="1" s="1"/>
  <c r="L283" i="1"/>
  <c r="M283" i="1" s="1"/>
  <c r="O283" i="1" s="1"/>
  <c r="L281" i="1"/>
  <c r="M281" i="1" s="1"/>
  <c r="L280" i="1"/>
  <c r="M280" i="1" s="1"/>
  <c r="O280" i="1" s="1"/>
  <c r="L279" i="1"/>
  <c r="L278" i="1"/>
  <c r="L277" i="1"/>
  <c r="L276" i="1"/>
  <c r="L275" i="1"/>
  <c r="L274" i="1"/>
  <c r="L273" i="1"/>
  <c r="M273" i="1" s="1"/>
  <c r="O273" i="1" s="1"/>
  <c r="L272" i="1"/>
  <c r="L271" i="1"/>
  <c r="M271" i="1" s="1"/>
  <c r="N271" i="1" s="1"/>
  <c r="L270" i="1"/>
  <c r="L269" i="1"/>
  <c r="L268" i="1"/>
  <c r="L267" i="1"/>
  <c r="L266" i="1"/>
  <c r="L265" i="1"/>
  <c r="M265" i="1" s="1"/>
  <c r="O265" i="1" s="1"/>
  <c r="L264" i="1"/>
  <c r="M264" i="1" s="1"/>
  <c r="O264" i="1" s="1"/>
  <c r="L263" i="1"/>
  <c r="L262" i="1"/>
  <c r="L261" i="1"/>
  <c r="L259" i="1"/>
  <c r="L258" i="1"/>
  <c r="L257" i="1"/>
  <c r="M257" i="1" s="1"/>
  <c r="L256" i="1"/>
  <c r="M256" i="1" s="1"/>
  <c r="O256" i="1" s="1"/>
  <c r="L255" i="1"/>
  <c r="L254" i="1"/>
  <c r="L253" i="1"/>
  <c r="L252" i="1"/>
  <c r="L251" i="1"/>
  <c r="L250" i="1"/>
  <c r="M250" i="1" s="1"/>
  <c r="O250" i="1" s="1"/>
  <c r="L249" i="1"/>
  <c r="M249" i="1" s="1"/>
  <c r="O249" i="1" s="1"/>
  <c r="L246" i="1"/>
  <c r="L243" i="1"/>
  <c r="L238" i="1"/>
  <c r="L237" i="1"/>
  <c r="L236" i="1"/>
  <c r="L235" i="1"/>
  <c r="L234" i="1"/>
  <c r="M234" i="1" s="1"/>
  <c r="O234" i="1" s="1"/>
  <c r="L232" i="1"/>
  <c r="L231" i="1"/>
  <c r="L230" i="1"/>
  <c r="L229" i="1"/>
  <c r="L228" i="1"/>
  <c r="L227" i="1"/>
  <c r="L226" i="1"/>
  <c r="M226" i="1" s="1"/>
  <c r="L225" i="1"/>
  <c r="M225" i="1" s="1"/>
  <c r="O225" i="1" s="1"/>
  <c r="L224" i="1"/>
  <c r="L223" i="1"/>
  <c r="M223" i="1" s="1"/>
  <c r="O223" i="1" s="1"/>
  <c r="L221" i="1"/>
  <c r="M221" i="1" s="1"/>
  <c r="N221" i="1" s="1"/>
  <c r="L220" i="1"/>
  <c r="L219" i="1"/>
  <c r="L218" i="1"/>
  <c r="L217" i="1"/>
  <c r="M217" i="1" s="1"/>
  <c r="O217" i="1" s="1"/>
  <c r="L216" i="1"/>
  <c r="M216" i="1" s="1"/>
  <c r="O216" i="1" s="1"/>
  <c r="L215" i="1"/>
  <c r="L214" i="1"/>
  <c r="L213" i="1"/>
  <c r="L212" i="1"/>
  <c r="L211" i="1"/>
  <c r="L210" i="1"/>
  <c r="L209" i="1"/>
  <c r="M209" i="1" s="1"/>
  <c r="O209" i="1" s="1"/>
  <c r="L208" i="1"/>
  <c r="M208" i="1" s="1"/>
  <c r="O208" i="1" s="1"/>
  <c r="L207" i="1"/>
  <c r="L206" i="1"/>
  <c r="L205" i="1"/>
  <c r="M205" i="1" s="1"/>
  <c r="L204" i="1"/>
  <c r="L203" i="1"/>
  <c r="L201" i="1"/>
  <c r="L200" i="1"/>
  <c r="M200" i="1" s="1"/>
  <c r="O200" i="1" s="1"/>
  <c r="L198" i="1"/>
  <c r="M198" i="1" s="1"/>
  <c r="N198" i="1" s="1"/>
  <c r="L197" i="1"/>
  <c r="L196" i="1"/>
  <c r="L195" i="1"/>
  <c r="L194" i="1"/>
  <c r="L193" i="1"/>
  <c r="L192" i="1"/>
  <c r="L191" i="1"/>
  <c r="M191" i="1" s="1"/>
  <c r="L190" i="1"/>
  <c r="M190" i="1" s="1"/>
  <c r="L189" i="1"/>
  <c r="L188" i="1"/>
  <c r="M188" i="1" s="1"/>
  <c r="N188" i="1" s="1"/>
  <c r="K185" i="1"/>
  <c r="J185" i="1"/>
  <c r="I185" i="1"/>
  <c r="H185" i="1"/>
  <c r="L184" i="1"/>
  <c r="K183" i="1"/>
  <c r="J183" i="1"/>
  <c r="I183" i="1"/>
  <c r="H183" i="1"/>
  <c r="L181" i="1"/>
  <c r="L180" i="1"/>
  <c r="M180" i="1" s="1"/>
  <c r="L179" i="1"/>
  <c r="L178" i="1"/>
  <c r="L177" i="1"/>
  <c r="L176" i="1"/>
  <c r="L175" i="1"/>
  <c r="L174" i="1"/>
  <c r="M174" i="1" s="1"/>
  <c r="K173" i="1"/>
  <c r="J173" i="1"/>
  <c r="I173" i="1"/>
  <c r="H173" i="1"/>
  <c r="L172" i="1"/>
  <c r="L171" i="1"/>
  <c r="M171" i="1" s="1"/>
  <c r="L170" i="1"/>
  <c r="M170" i="1" s="1"/>
  <c r="K169" i="1"/>
  <c r="J169" i="1"/>
  <c r="I169" i="1"/>
  <c r="H169" i="1"/>
  <c r="L167" i="1"/>
  <c r="L166" i="1"/>
  <c r="L165" i="1"/>
  <c r="L164" i="1"/>
  <c r="L163" i="1"/>
  <c r="L162" i="1"/>
  <c r="L161" i="1"/>
  <c r="M161" i="1" s="1"/>
  <c r="O161" i="1" s="1"/>
  <c r="L159" i="1"/>
  <c r="L158" i="1"/>
  <c r="L157" i="1"/>
  <c r="L156" i="1"/>
  <c r="L155" i="1"/>
  <c r="M155" i="1" s="1"/>
  <c r="L153" i="1"/>
  <c r="L152" i="1"/>
  <c r="K151" i="1"/>
  <c r="J151" i="1"/>
  <c r="I151" i="1"/>
  <c r="H151" i="1"/>
  <c r="L150" i="1"/>
  <c r="M150" i="1" s="1"/>
  <c r="L146" i="1"/>
  <c r="L143" i="1"/>
  <c r="M143" i="1" s="1"/>
  <c r="L142" i="1"/>
  <c r="M142" i="1" s="1"/>
  <c r="O142" i="1" s="1"/>
  <c r="L140" i="1"/>
  <c r="L139" i="1"/>
  <c r="M139" i="1" s="1"/>
  <c r="K138" i="1"/>
  <c r="J138" i="1"/>
  <c r="I138" i="1"/>
  <c r="H138" i="1"/>
  <c r="L137" i="1"/>
  <c r="L136" i="1"/>
  <c r="L135" i="1"/>
  <c r="L134" i="1"/>
  <c r="L133" i="1"/>
  <c r="L132" i="1"/>
  <c r="M132" i="1" s="1"/>
  <c r="O132" i="1" s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M116" i="1" s="1"/>
  <c r="O116" i="1" s="1"/>
  <c r="L115" i="1"/>
  <c r="L114" i="1"/>
  <c r="L113" i="1"/>
  <c r="L112" i="1"/>
  <c r="M112" i="1" s="1"/>
  <c r="O112" i="1" s="1"/>
  <c r="L110" i="1"/>
  <c r="L109" i="1"/>
  <c r="M109" i="1" s="1"/>
  <c r="O109" i="1" s="1"/>
  <c r="L108" i="1"/>
  <c r="M108" i="1" s="1"/>
  <c r="O108" i="1" s="1"/>
  <c r="L107" i="1"/>
  <c r="M107" i="1" s="1"/>
  <c r="O107" i="1" s="1"/>
  <c r="L105" i="1"/>
  <c r="L104" i="1"/>
  <c r="L103" i="1"/>
  <c r="K102" i="1"/>
  <c r="J102" i="1"/>
  <c r="I102" i="1"/>
  <c r="H102" i="1"/>
  <c r="L100" i="1"/>
  <c r="L99" i="1"/>
  <c r="L98" i="1"/>
  <c r="L97" i="1"/>
  <c r="M97" i="1" s="1"/>
  <c r="O97" i="1" s="1"/>
  <c r="L96" i="1"/>
  <c r="M96" i="1" s="1"/>
  <c r="O96" i="1" s="1"/>
  <c r="L95" i="1"/>
  <c r="L94" i="1"/>
  <c r="M94" i="1" s="1"/>
  <c r="O94" i="1" s="1"/>
  <c r="L91" i="1"/>
  <c r="K90" i="1"/>
  <c r="J90" i="1"/>
  <c r="I90" i="1"/>
  <c r="H90" i="1"/>
  <c r="L88" i="1"/>
  <c r="L87" i="1"/>
  <c r="L86" i="1"/>
  <c r="M86" i="1" s="1"/>
  <c r="O86" i="1" s="1"/>
  <c r="L85" i="1"/>
  <c r="L84" i="1"/>
  <c r="L83" i="1"/>
  <c r="L82" i="1"/>
  <c r="L81" i="1"/>
  <c r="M81" i="1" s="1"/>
  <c r="L80" i="1"/>
  <c r="M80" i="1" s="1"/>
  <c r="O80" i="1" s="1"/>
  <c r="L77" i="1"/>
  <c r="M77" i="1" s="1"/>
  <c r="N77" i="1" s="1"/>
  <c r="L76" i="1"/>
  <c r="M76" i="1" s="1"/>
  <c r="L75" i="1"/>
  <c r="M75" i="1" s="1"/>
  <c r="O75" i="1" s="1"/>
  <c r="L74" i="1"/>
  <c r="L73" i="1"/>
  <c r="L72" i="1"/>
  <c r="L71" i="1"/>
  <c r="L70" i="1"/>
  <c r="L69" i="1"/>
  <c r="L68" i="1"/>
  <c r="M68" i="1" s="1"/>
  <c r="O68" i="1" s="1"/>
  <c r="L67" i="1"/>
  <c r="M67" i="1" s="1"/>
  <c r="O67" i="1" s="1"/>
  <c r="L64" i="1"/>
  <c r="M64" i="1" s="1"/>
  <c r="O64" i="1" s="1"/>
  <c r="L62" i="1"/>
  <c r="L61" i="1"/>
  <c r="M61" i="1" s="1"/>
  <c r="O61" i="1" s="1"/>
  <c r="L60" i="1"/>
  <c r="M60" i="1" s="1"/>
  <c r="L58" i="1"/>
  <c r="L57" i="1"/>
  <c r="L56" i="1"/>
  <c r="M56" i="1" s="1"/>
  <c r="O56" i="1" s="1"/>
  <c r="L55" i="1"/>
  <c r="M55" i="1" s="1"/>
  <c r="O55" i="1" s="1"/>
  <c r="L54" i="1"/>
  <c r="M54" i="1" s="1"/>
  <c r="O54" i="1" s="1"/>
  <c r="L53" i="1"/>
  <c r="L52" i="1"/>
  <c r="L49" i="1"/>
  <c r="L48" i="1"/>
  <c r="L47" i="1"/>
  <c r="M47" i="1" s="1"/>
  <c r="O47" i="1" s="1"/>
  <c r="M46" i="1"/>
  <c r="L42" i="1"/>
  <c r="M42" i="1" s="1"/>
  <c r="L41" i="1"/>
  <c r="L39" i="1"/>
  <c r="L38" i="1"/>
  <c r="L37" i="1"/>
  <c r="M37" i="1" s="1"/>
  <c r="L36" i="1"/>
  <c r="L35" i="1"/>
  <c r="L34" i="1"/>
  <c r="L33" i="1"/>
  <c r="L32" i="1"/>
  <c r="M32" i="1" s="1"/>
  <c r="O32" i="1" s="1"/>
  <c r="L30" i="1"/>
  <c r="M30" i="1" s="1"/>
  <c r="L27" i="1"/>
  <c r="L26" i="1"/>
  <c r="M26" i="1" s="1"/>
  <c r="O26" i="1" s="1"/>
  <c r="L25" i="1"/>
  <c r="M25" i="1" s="1"/>
  <c r="L22" i="1"/>
  <c r="L21" i="1"/>
  <c r="L20" i="1"/>
  <c r="M20" i="1" s="1"/>
  <c r="L19" i="1"/>
  <c r="K18" i="1"/>
  <c r="K16" i="1" s="1"/>
  <c r="K13" i="1" s="1"/>
  <c r="J18" i="1"/>
  <c r="J16" i="1" s="1"/>
  <c r="J13" i="1" s="1"/>
  <c r="I18" i="1"/>
  <c r="I16" i="1" s="1"/>
  <c r="I13" i="1" s="1"/>
  <c r="H18" i="1"/>
  <c r="H16" i="1" s="1"/>
  <c r="H13" i="1" s="1"/>
  <c r="L17" i="1"/>
  <c r="L15" i="1"/>
  <c r="L14" i="1"/>
  <c r="M14" i="1" s="1"/>
  <c r="L12" i="1"/>
  <c r="L11" i="1" s="1"/>
  <c r="K11" i="1"/>
  <c r="J11" i="1"/>
  <c r="I11" i="1"/>
  <c r="H11" i="1"/>
  <c r="L10" i="1"/>
  <c r="L9" i="1"/>
  <c r="M9" i="1" s="1"/>
  <c r="K8" i="1"/>
  <c r="K6" i="1" s="1"/>
  <c r="J8" i="1"/>
  <c r="J6" i="1" s="1"/>
  <c r="I8" i="1"/>
  <c r="I6" i="1" s="1"/>
  <c r="H8" i="1"/>
  <c r="H6" i="1" s="1"/>
  <c r="L7" i="1"/>
  <c r="M7" i="1" s="1"/>
  <c r="I437" i="1" l="1"/>
  <c r="I510" i="1"/>
  <c r="I507" i="1" s="1"/>
  <c r="K437" i="1"/>
  <c r="K424" i="1"/>
  <c r="N367" i="1"/>
  <c r="O367" i="1"/>
  <c r="N60" i="1"/>
  <c r="O60" i="1"/>
  <c r="N150" i="1"/>
  <c r="O150" i="1"/>
  <c r="N145" i="1"/>
  <c r="O145" i="1"/>
  <c r="N147" i="1"/>
  <c r="O147" i="1"/>
  <c r="N450" i="1"/>
  <c r="O450" i="1"/>
  <c r="N148" i="1"/>
  <c r="O148" i="1"/>
  <c r="Q14" i="1"/>
  <c r="O14" i="1"/>
  <c r="N548" i="1"/>
  <c r="O548" i="1"/>
  <c r="N375" i="1"/>
  <c r="O375" i="1"/>
  <c r="N711" i="1"/>
  <c r="O711" i="1"/>
  <c r="N149" i="1"/>
  <c r="O149" i="1"/>
  <c r="Q25" i="1"/>
  <c r="O25" i="1"/>
  <c r="N260" i="1"/>
  <c r="O260" i="1"/>
  <c r="Q7" i="1"/>
  <c r="O7" i="1"/>
  <c r="N741" i="1"/>
  <c r="O741" i="1"/>
  <c r="N81" i="1"/>
  <c r="O81" i="1"/>
  <c r="N205" i="1"/>
  <c r="O205" i="1"/>
  <c r="N289" i="1"/>
  <c r="O289" i="1"/>
  <c r="N89" i="1"/>
  <c r="O89" i="1"/>
  <c r="N143" i="1"/>
  <c r="O143" i="1"/>
  <c r="Q30" i="1"/>
  <c r="O30" i="1"/>
  <c r="N562" i="1"/>
  <c r="O562" i="1"/>
  <c r="N144" i="1"/>
  <c r="O144" i="1"/>
  <c r="N242" i="1"/>
  <c r="O242" i="1"/>
  <c r="Q26" i="1"/>
  <c r="D27" i="1"/>
  <c r="D33" i="1"/>
  <c r="Q32" i="1"/>
  <c r="H510" i="1"/>
  <c r="H507" i="1" s="1"/>
  <c r="J437" i="1"/>
  <c r="D46" i="1"/>
  <c r="J168" i="1"/>
  <c r="J154" i="1" s="1"/>
  <c r="J141" i="1" s="1"/>
  <c r="J111" i="1" s="1"/>
  <c r="J106" i="1" s="1"/>
  <c r="H168" i="1"/>
  <c r="H154" i="1" s="1"/>
  <c r="H141" i="1" s="1"/>
  <c r="H111" i="1" s="1"/>
  <c r="H106" i="1" s="1"/>
  <c r="L339" i="1"/>
  <c r="K168" i="1"/>
  <c r="K154" i="1" s="1"/>
  <c r="K141" i="1" s="1"/>
  <c r="K111" i="1" s="1"/>
  <c r="K106" i="1" s="1"/>
  <c r="J396" i="1"/>
  <c r="J391" i="1" s="1"/>
  <c r="J387" i="1" s="1"/>
  <c r="J374" i="1" s="1"/>
  <c r="J360" i="1" s="1"/>
  <c r="J346" i="1" s="1"/>
  <c r="J343" i="1" s="1"/>
  <c r="J331" i="1" s="1"/>
  <c r="J328" i="1" s="1"/>
  <c r="J303" i="1" s="1"/>
  <c r="J282" i="1" s="1"/>
  <c r="J248" i="1" s="1"/>
  <c r="L743" i="1"/>
  <c r="H396" i="1"/>
  <c r="H391" i="1" s="1"/>
  <c r="H387" i="1" s="1"/>
  <c r="H374" i="1" s="1"/>
  <c r="H360" i="1" s="1"/>
  <c r="H346" i="1" s="1"/>
  <c r="H343" i="1" s="1"/>
  <c r="H331" i="1" s="1"/>
  <c r="H328" i="1" s="1"/>
  <c r="H303" i="1" s="1"/>
  <c r="H282" i="1" s="1"/>
  <c r="H248" i="1" s="1"/>
  <c r="L460" i="1"/>
  <c r="M17" i="1"/>
  <c r="M38" i="1"/>
  <c r="N38" i="1" s="1"/>
  <c r="M104" i="1"/>
  <c r="N104" i="1" s="1"/>
  <c r="M130" i="1"/>
  <c r="M157" i="1"/>
  <c r="M175" i="1"/>
  <c r="N175" i="1" s="1"/>
  <c r="M192" i="1"/>
  <c r="N192" i="1" s="1"/>
  <c r="M285" i="1"/>
  <c r="M305" i="1"/>
  <c r="M357" i="1"/>
  <c r="M382" i="1"/>
  <c r="M434" i="1"/>
  <c r="N434" i="1" s="1"/>
  <c r="M473" i="1"/>
  <c r="N473" i="1" s="1"/>
  <c r="M521" i="1"/>
  <c r="N521" i="1" s="1"/>
  <c r="M555" i="1"/>
  <c r="M105" i="1"/>
  <c r="N105" i="1" s="1"/>
  <c r="M176" i="1"/>
  <c r="N176" i="1" s="1"/>
  <c r="M266" i="1"/>
  <c r="N314" i="1"/>
  <c r="M363" i="1"/>
  <c r="M399" i="1"/>
  <c r="N399" i="1" s="1"/>
  <c r="M452" i="1"/>
  <c r="N489" i="1"/>
  <c r="M503" i="1"/>
  <c r="M709" i="1"/>
  <c r="N709" i="1" s="1"/>
  <c r="M83" i="1"/>
  <c r="M159" i="1"/>
  <c r="M235" i="1"/>
  <c r="M259" i="1"/>
  <c r="N259" i="1" s="1"/>
  <c r="M294" i="1"/>
  <c r="M364" i="1"/>
  <c r="M371" i="1"/>
  <c r="M384" i="1"/>
  <c r="M390" i="1"/>
  <c r="M395" i="1"/>
  <c r="N395" i="1" s="1"/>
  <c r="M400" i="1"/>
  <c r="N400" i="1" s="1"/>
  <c r="M446" i="1"/>
  <c r="M453" i="1"/>
  <c r="M467" i="1"/>
  <c r="N467" i="1" s="1"/>
  <c r="M475" i="1"/>
  <c r="N475" i="1" s="1"/>
  <c r="M504" i="1"/>
  <c r="N504" i="1" s="1"/>
  <c r="M530" i="1"/>
  <c r="N530" i="1" s="1"/>
  <c r="M538" i="1"/>
  <c r="N538" i="1" s="1"/>
  <c r="M595" i="1"/>
  <c r="M608" i="1"/>
  <c r="M687" i="1"/>
  <c r="M124" i="1"/>
  <c r="M22" i="1"/>
  <c r="N22" i="1" s="1"/>
  <c r="M99" i="1"/>
  <c r="N99" i="1" s="1"/>
  <c r="M228" i="1"/>
  <c r="M300" i="1"/>
  <c r="M349" i="1"/>
  <c r="M427" i="1"/>
  <c r="M481" i="1"/>
  <c r="N481" i="1" s="1"/>
  <c r="M502" i="1"/>
  <c r="N502" i="1" s="1"/>
  <c r="M572" i="1"/>
  <c r="M619" i="1"/>
  <c r="N619" i="1" s="1"/>
  <c r="M49" i="1"/>
  <c r="M110" i="1"/>
  <c r="M158" i="1"/>
  <c r="M193" i="1"/>
  <c r="N193" i="1" s="1"/>
  <c r="M358" i="1"/>
  <c r="M383" i="1"/>
  <c r="N116" i="1"/>
  <c r="M172" i="1"/>
  <c r="M169" i="1" s="1"/>
  <c r="M194" i="1"/>
  <c r="N194" i="1" s="1"/>
  <c r="M323" i="1"/>
  <c r="M359" i="1"/>
  <c r="N359" i="1" s="1"/>
  <c r="M15" i="1"/>
  <c r="M33" i="1"/>
  <c r="M57" i="1"/>
  <c r="M72" i="1"/>
  <c r="M84" i="1"/>
  <c r="M117" i="1"/>
  <c r="M125" i="1"/>
  <c r="M133" i="1"/>
  <c r="M178" i="1"/>
  <c r="N178" i="1" s="1"/>
  <c r="M195" i="1"/>
  <c r="N195" i="1" s="1"/>
  <c r="M204" i="1"/>
  <c r="M211" i="1"/>
  <c r="M219" i="1"/>
  <c r="M231" i="1"/>
  <c r="N231" i="1" s="1"/>
  <c r="M236" i="1"/>
  <c r="M252" i="1"/>
  <c r="M268" i="1"/>
  <c r="N268" i="1" s="1"/>
  <c r="M275" i="1"/>
  <c r="M288" i="1"/>
  <c r="M295" i="1"/>
  <c r="M308" i="1"/>
  <c r="M316" i="1"/>
  <c r="M324" i="1"/>
  <c r="M334" i="1"/>
  <c r="M372" i="1"/>
  <c r="M385" i="1"/>
  <c r="M401" i="1"/>
  <c r="M406" i="1"/>
  <c r="N406" i="1" s="1"/>
  <c r="M415" i="1"/>
  <c r="N415" i="1" s="1"/>
  <c r="M447" i="1"/>
  <c r="M454" i="1"/>
  <c r="M468" i="1"/>
  <c r="N468" i="1" s="1"/>
  <c r="M476" i="1"/>
  <c r="N476" i="1" s="1"/>
  <c r="M486" i="1"/>
  <c r="O486" i="1" s="1"/>
  <c r="M514" i="1"/>
  <c r="N531" i="1"/>
  <c r="N539" i="1"/>
  <c r="M550" i="1"/>
  <c r="M558" i="1"/>
  <c r="M590" i="1"/>
  <c r="M596" i="1"/>
  <c r="N596" i="1" s="1"/>
  <c r="M609" i="1"/>
  <c r="M272" i="1"/>
  <c r="M48" i="1"/>
  <c r="N48" i="1" s="1"/>
  <c r="M122" i="1"/>
  <c r="N216" i="1"/>
  <c r="M321" i="1"/>
  <c r="N321" i="1" s="1"/>
  <c r="M301" i="1"/>
  <c r="M167" i="1"/>
  <c r="M230" i="1"/>
  <c r="M315" i="1"/>
  <c r="M405" i="1"/>
  <c r="N405" i="1" s="1"/>
  <c r="M34" i="1"/>
  <c r="M58" i="1"/>
  <c r="N58" i="1" s="1"/>
  <c r="M62" i="1"/>
  <c r="M73" i="1"/>
  <c r="M95" i="1"/>
  <c r="M118" i="1"/>
  <c r="M126" i="1"/>
  <c r="M134" i="1"/>
  <c r="N134" i="1" s="1"/>
  <c r="M184" i="1"/>
  <c r="N184" i="1" s="1"/>
  <c r="M196" i="1"/>
  <c r="N196" i="1" s="1"/>
  <c r="M212" i="1"/>
  <c r="N212" i="1" s="1"/>
  <c r="M220" i="1"/>
  <c r="M224" i="1"/>
  <c r="M232" i="1"/>
  <c r="M237" i="1"/>
  <c r="M253" i="1"/>
  <c r="M261" i="1"/>
  <c r="M269" i="1"/>
  <c r="N269" i="1" s="1"/>
  <c r="M276" i="1"/>
  <c r="N276" i="1" s="1"/>
  <c r="M296" i="1"/>
  <c r="M309" i="1"/>
  <c r="M317" i="1"/>
  <c r="M325" i="1"/>
  <c r="M335" i="1"/>
  <c r="O335" i="1" s="1"/>
  <c r="M366" i="1"/>
  <c r="M373" i="1"/>
  <c r="N378" i="1"/>
  <c r="N386" i="1"/>
  <c r="M440" i="1"/>
  <c r="N440" i="1" s="1"/>
  <c r="M448" i="1"/>
  <c r="N477" i="1"/>
  <c r="M492" i="1"/>
  <c r="M515" i="1"/>
  <c r="M551" i="1"/>
  <c r="N551" i="1" s="1"/>
  <c r="M559" i="1"/>
  <c r="M568" i="1"/>
  <c r="N568" i="1" s="1"/>
  <c r="M576" i="1"/>
  <c r="N597" i="1"/>
  <c r="M610" i="1"/>
  <c r="M12" i="1"/>
  <c r="M11" i="1" s="1"/>
  <c r="M352" i="1"/>
  <c r="M407" i="1"/>
  <c r="N407" i="1" s="1"/>
  <c r="M10" i="1"/>
  <c r="N10" i="1" s="1"/>
  <c r="M69" i="1"/>
  <c r="M70" i="1"/>
  <c r="M115" i="1"/>
  <c r="M166" i="1"/>
  <c r="N166" i="1" s="1"/>
  <c r="M229" i="1"/>
  <c r="N229" i="1" s="1"/>
  <c r="M71" i="1"/>
  <c r="M218" i="1"/>
  <c r="M251" i="1"/>
  <c r="N251" i="1" s="1"/>
  <c r="M287" i="1"/>
  <c r="M19" i="1"/>
  <c r="N19" i="1" s="1"/>
  <c r="M35" i="1"/>
  <c r="N35" i="1" s="1"/>
  <c r="M74" i="1"/>
  <c r="L90" i="1"/>
  <c r="M91" i="1"/>
  <c r="N91" i="1" s="1"/>
  <c r="M119" i="1"/>
  <c r="M127" i="1"/>
  <c r="N127" i="1" s="1"/>
  <c r="M135" i="1"/>
  <c r="N135" i="1" s="1"/>
  <c r="M140" i="1"/>
  <c r="N140" i="1" s="1"/>
  <c r="M162" i="1"/>
  <c r="M189" i="1"/>
  <c r="N189" i="1" s="1"/>
  <c r="M197" i="1"/>
  <c r="N197" i="1" s="1"/>
  <c r="M201" i="1"/>
  <c r="M213" i="1"/>
  <c r="N225" i="1"/>
  <c r="M238" i="1"/>
  <c r="M254" i="1"/>
  <c r="N254" i="1" s="1"/>
  <c r="M262" i="1"/>
  <c r="M270" i="1"/>
  <c r="M277" i="1"/>
  <c r="M310" i="1"/>
  <c r="M318" i="1"/>
  <c r="M326" i="1"/>
  <c r="M336" i="1"/>
  <c r="M354" i="1"/>
  <c r="L428" i="1"/>
  <c r="M429" i="1"/>
  <c r="M428" i="1" s="1"/>
  <c r="M441" i="1"/>
  <c r="M449" i="1"/>
  <c r="M456" i="1"/>
  <c r="M493" i="1"/>
  <c r="M506" i="1"/>
  <c r="N506" i="1" s="1"/>
  <c r="M523" i="1"/>
  <c r="M533" i="1"/>
  <c r="M541" i="1"/>
  <c r="O541" i="1" s="1"/>
  <c r="M552" i="1"/>
  <c r="M560" i="1"/>
  <c r="M577" i="1"/>
  <c r="M587" i="1"/>
  <c r="O587" i="1" s="1"/>
  <c r="M603" i="1"/>
  <c r="M611" i="1"/>
  <c r="N611" i="1" s="1"/>
  <c r="M629" i="1"/>
  <c r="N629" i="1" s="1"/>
  <c r="M649" i="1"/>
  <c r="M655" i="1"/>
  <c r="M663" i="1"/>
  <c r="N663" i="1" s="1"/>
  <c r="M85" i="1"/>
  <c r="N85" i="1" s="1"/>
  <c r="M179" i="1"/>
  <c r="N179" i="1" s="1"/>
  <c r="M615" i="1"/>
  <c r="N615" i="1" s="1"/>
  <c r="M165" i="1"/>
  <c r="N165" i="1" s="1"/>
  <c r="M292" i="1"/>
  <c r="M393" i="1"/>
  <c r="M444" i="1"/>
  <c r="M496" i="1"/>
  <c r="M536" i="1"/>
  <c r="N606" i="1"/>
  <c r="N721" i="1"/>
  <c r="N55" i="1"/>
  <c r="M123" i="1"/>
  <c r="M293" i="1"/>
  <c r="N332" i="1"/>
  <c r="M350" i="1"/>
  <c r="L402" i="1"/>
  <c r="M404" i="1"/>
  <c r="N404" i="1" s="1"/>
  <c r="M423" i="1"/>
  <c r="N423" i="1" s="1"/>
  <c r="M445" i="1"/>
  <c r="M466" i="1"/>
  <c r="N466" i="1" s="1"/>
  <c r="M474" i="1"/>
  <c r="N474" i="1" s="1"/>
  <c r="M512" i="1"/>
  <c r="M537" i="1"/>
  <c r="M573" i="1"/>
  <c r="N573" i="1" s="1"/>
  <c r="M210" i="1"/>
  <c r="M274" i="1"/>
  <c r="M302" i="1"/>
  <c r="M376" i="1"/>
  <c r="M497" i="1"/>
  <c r="N497" i="1" s="1"/>
  <c r="N25" i="1"/>
  <c r="M41" i="1"/>
  <c r="M52" i="1"/>
  <c r="N52" i="1" s="1"/>
  <c r="N67" i="1"/>
  <c r="N75" i="1"/>
  <c r="M87" i="1"/>
  <c r="L102" i="1"/>
  <c r="M103" i="1"/>
  <c r="N103" i="1" s="1"/>
  <c r="M120" i="1"/>
  <c r="M128" i="1"/>
  <c r="M136" i="1"/>
  <c r="N136" i="1" s="1"/>
  <c r="M146" i="1"/>
  <c r="M163" i="1"/>
  <c r="M181" i="1"/>
  <c r="N181" i="1" s="1"/>
  <c r="N190" i="1"/>
  <c r="M206" i="1"/>
  <c r="M214" i="1"/>
  <c r="M239" i="1"/>
  <c r="N239" i="1" s="1"/>
  <c r="M243" i="1"/>
  <c r="M255" i="1"/>
  <c r="M263" i="1"/>
  <c r="M278" i="1"/>
  <c r="M311" i="1"/>
  <c r="M319" i="1"/>
  <c r="M327" i="1"/>
  <c r="N327" i="1" s="1"/>
  <c r="M337" i="1"/>
  <c r="M347" i="1"/>
  <c r="M355" i="1"/>
  <c r="N355" i="1" s="1"/>
  <c r="M380" i="1"/>
  <c r="M409" i="1"/>
  <c r="N409" i="1" s="1"/>
  <c r="N417" i="1"/>
  <c r="N442" i="1"/>
  <c r="M457" i="1"/>
  <c r="M471" i="1"/>
  <c r="N471" i="1" s="1"/>
  <c r="M479" i="1"/>
  <c r="N479" i="1" s="1"/>
  <c r="M494" i="1"/>
  <c r="M534" i="1"/>
  <c r="M542" i="1"/>
  <c r="N542" i="1" s="1"/>
  <c r="M553" i="1"/>
  <c r="M561" i="1"/>
  <c r="N565" i="1"/>
  <c r="M570" i="1"/>
  <c r="M578" i="1"/>
  <c r="M599" i="1"/>
  <c r="N599" i="1" s="1"/>
  <c r="M604" i="1"/>
  <c r="M612" i="1"/>
  <c r="N612" i="1" s="1"/>
  <c r="M617" i="1"/>
  <c r="M36" i="1"/>
  <c r="N36" i="1" s="1"/>
  <c r="M297" i="1"/>
  <c r="M518" i="1"/>
  <c r="M516" i="1" s="1"/>
  <c r="M574" i="1"/>
  <c r="N574" i="1" s="1"/>
  <c r="M680" i="1"/>
  <c r="N680" i="1" s="1"/>
  <c r="M729" i="1"/>
  <c r="M27" i="1"/>
  <c r="N27" i="1" s="1"/>
  <c r="M114" i="1"/>
  <c r="L151" i="1"/>
  <c r="M152" i="1"/>
  <c r="N208" i="1"/>
  <c r="N280" i="1"/>
  <c r="M313" i="1"/>
  <c r="N369" i="1"/>
  <c r="M584" i="1"/>
  <c r="M716" i="1"/>
  <c r="N716" i="1" s="1"/>
  <c r="M39" i="1"/>
  <c r="N39" i="1" s="1"/>
  <c r="M82" i="1"/>
  <c r="M100" i="1"/>
  <c r="N100" i="1" s="1"/>
  <c r="M131" i="1"/>
  <c r="M153" i="1"/>
  <c r="N153" i="1" s="1"/>
  <c r="M258" i="1"/>
  <c r="M286" i="1"/>
  <c r="N322" i="1"/>
  <c r="M394" i="1"/>
  <c r="N556" i="1"/>
  <c r="M594" i="1"/>
  <c r="L694" i="1"/>
  <c r="M696" i="1"/>
  <c r="N132" i="1"/>
  <c r="M177" i="1"/>
  <c r="N177" i="1" s="1"/>
  <c r="M203" i="1"/>
  <c r="O203" i="1" s="1"/>
  <c r="M267" i="1"/>
  <c r="M307" i="1"/>
  <c r="M351" i="1"/>
  <c r="M414" i="1"/>
  <c r="N414" i="1" s="1"/>
  <c r="M21" i="1"/>
  <c r="N21" i="1" s="1"/>
  <c r="M53" i="1"/>
  <c r="N53" i="1" s="1"/>
  <c r="M88" i="1"/>
  <c r="N88" i="1" s="1"/>
  <c r="M98" i="1"/>
  <c r="M113" i="1"/>
  <c r="M121" i="1"/>
  <c r="M129" i="1"/>
  <c r="M137" i="1"/>
  <c r="N137" i="1" s="1"/>
  <c r="M156" i="1"/>
  <c r="N156" i="1" s="1"/>
  <c r="M164" i="1"/>
  <c r="M207" i="1"/>
  <c r="M215" i="1"/>
  <c r="M227" i="1"/>
  <c r="N256" i="1"/>
  <c r="N264" i="1"/>
  <c r="M279" i="1"/>
  <c r="M291" i="1"/>
  <c r="M299" i="1"/>
  <c r="M312" i="1"/>
  <c r="M320" i="1"/>
  <c r="M338" i="1"/>
  <c r="M356" i="1"/>
  <c r="M368" i="1"/>
  <c r="M381" i="1"/>
  <c r="M426" i="1"/>
  <c r="L432" i="1"/>
  <c r="M433" i="1"/>
  <c r="N433" i="1" s="1"/>
  <c r="M472" i="1"/>
  <c r="N472" i="1" s="1"/>
  <c r="M480" i="1"/>
  <c r="N480" i="1" s="1"/>
  <c r="M495" i="1"/>
  <c r="N495" i="1" s="1"/>
  <c r="M501" i="1"/>
  <c r="N501" i="1" s="1"/>
  <c r="L519" i="1"/>
  <c r="M535" i="1"/>
  <c r="M543" i="1"/>
  <c r="M547" i="1"/>
  <c r="M554" i="1"/>
  <c r="M571" i="1"/>
  <c r="M600" i="1"/>
  <c r="N600" i="1" s="1"/>
  <c r="M605" i="1"/>
  <c r="M618" i="1"/>
  <c r="N618" i="1" s="1"/>
  <c r="M246" i="1"/>
  <c r="O246" i="1" s="1"/>
  <c r="M306" i="1"/>
  <c r="M469" i="1"/>
  <c r="N469" i="1" s="1"/>
  <c r="M737" i="1"/>
  <c r="M701" i="1"/>
  <c r="N701" i="1" s="1"/>
  <c r="M730" i="1"/>
  <c r="M738" i="1"/>
  <c r="M645" i="1"/>
  <c r="N645" i="1" s="1"/>
  <c r="M682" i="1"/>
  <c r="N682" i="1" s="1"/>
  <c r="M723" i="1"/>
  <c r="M731" i="1"/>
  <c r="M739" i="1"/>
  <c r="N739" i="1" s="1"/>
  <c r="N624" i="1"/>
  <c r="M627" i="1"/>
  <c r="N627" i="1" s="1"/>
  <c r="M656" i="1"/>
  <c r="N656" i="1" s="1"/>
  <c r="M664" i="1"/>
  <c r="N664" i="1" s="1"/>
  <c r="M705" i="1"/>
  <c r="M724" i="1"/>
  <c r="M732" i="1"/>
  <c r="M740" i="1"/>
  <c r="N673" i="1"/>
  <c r="N690" i="1"/>
  <c r="N712" i="1"/>
  <c r="M657" i="1"/>
  <c r="N657" i="1" s="1"/>
  <c r="M665" i="1"/>
  <c r="N665" i="1" s="1"/>
  <c r="M725" i="1"/>
  <c r="M733" i="1"/>
  <c r="N626" i="1"/>
  <c r="N684" i="1"/>
  <c r="N691" i="1"/>
  <c r="M640" i="1"/>
  <c r="N640" i="1" s="1"/>
  <c r="M658" i="1"/>
  <c r="N658" i="1" s="1"/>
  <c r="M666" i="1"/>
  <c r="N666" i="1" s="1"/>
  <c r="M726" i="1"/>
  <c r="M734" i="1"/>
  <c r="N637" i="1"/>
  <c r="N647" i="1"/>
  <c r="N653" i="1"/>
  <c r="N661" i="1"/>
  <c r="N685" i="1"/>
  <c r="N714" i="1"/>
  <c r="N742" i="1"/>
  <c r="M622" i="1"/>
  <c r="N622" i="1" s="1"/>
  <c r="M630" i="1"/>
  <c r="N630" i="1" s="1"/>
  <c r="M659" i="1"/>
  <c r="M677" i="1"/>
  <c r="N677" i="1" s="1"/>
  <c r="M710" i="1"/>
  <c r="N710" i="1" s="1"/>
  <c r="M727" i="1"/>
  <c r="M735" i="1"/>
  <c r="M744" i="1"/>
  <c r="N744" i="1" s="1"/>
  <c r="N628" i="1"/>
  <c r="N633" i="1"/>
  <c r="N638" i="1"/>
  <c r="N643" i="1"/>
  <c r="N675" i="1"/>
  <c r="N686" i="1"/>
  <c r="N695" i="1"/>
  <c r="N715" i="1"/>
  <c r="M623" i="1"/>
  <c r="N623" i="1" s="1"/>
  <c r="M632" i="1"/>
  <c r="O632" i="1" s="1"/>
  <c r="M642" i="1"/>
  <c r="N642" i="1" s="1"/>
  <c r="M652" i="1"/>
  <c r="N652" i="1" s="1"/>
  <c r="M660" i="1"/>
  <c r="N660" i="1" s="1"/>
  <c r="M670" i="1"/>
  <c r="N670" i="1" s="1"/>
  <c r="M698" i="1"/>
  <c r="N698" i="1" s="1"/>
  <c r="M728" i="1"/>
  <c r="M736" i="1"/>
  <c r="M745" i="1"/>
  <c r="O745" i="1" s="1"/>
  <c r="N56" i="1"/>
  <c r="N171" i="1"/>
  <c r="N209" i="1"/>
  <c r="N217" i="1"/>
  <c r="N273" i="1"/>
  <c r="N281" i="1"/>
  <c r="N370" i="1"/>
  <c r="N451" i="1"/>
  <c r="N566" i="1"/>
  <c r="N681" i="1"/>
  <c r="N490" i="1"/>
  <c r="N607" i="1"/>
  <c r="N625" i="1"/>
  <c r="N672" i="1"/>
  <c r="N689" i="1"/>
  <c r="N86" i="1"/>
  <c r="N161" i="1"/>
  <c r="N353" i="1"/>
  <c r="N420" i="1"/>
  <c r="N509" i="1"/>
  <c r="N549" i="1"/>
  <c r="N557" i="1"/>
  <c r="N97" i="1"/>
  <c r="N180" i="1"/>
  <c r="N379" i="1"/>
  <c r="N575" i="1"/>
  <c r="N37" i="1"/>
  <c r="N47" i="1"/>
  <c r="N68" i="1"/>
  <c r="N76" i="1"/>
  <c r="N108" i="1"/>
  <c r="N226" i="1"/>
  <c r="N290" i="1"/>
  <c r="N298" i="1"/>
  <c r="N408" i="1"/>
  <c r="N470" i="1"/>
  <c r="N532" i="1"/>
  <c r="N540" i="1"/>
  <c r="N713" i="1"/>
  <c r="N191" i="1"/>
  <c r="N598" i="1"/>
  <c r="N616" i="1"/>
  <c r="N662" i="1"/>
  <c r="N257" i="1"/>
  <c r="N265" i="1"/>
  <c r="N362" i="1"/>
  <c r="N443" i="1"/>
  <c r="N644" i="1"/>
  <c r="L613" i="1"/>
  <c r="M525" i="1"/>
  <c r="I168" i="1"/>
  <c r="I154" i="1" s="1"/>
  <c r="I141" i="1" s="1"/>
  <c r="I111" i="1" s="1"/>
  <c r="I106" i="1" s="1"/>
  <c r="L183" i="1"/>
  <c r="L397" i="1"/>
  <c r="L169" i="1"/>
  <c r="L8" i="1"/>
  <c r="L6" i="1" s="1"/>
  <c r="L435" i="1"/>
  <c r="N170" i="1"/>
  <c r="H5" i="1"/>
  <c r="L138" i="1"/>
  <c r="I396" i="1"/>
  <c r="I391" i="1" s="1"/>
  <c r="I387" i="1" s="1"/>
  <c r="I374" i="1" s="1"/>
  <c r="I360" i="1" s="1"/>
  <c r="I346" i="1" s="1"/>
  <c r="I343" i="1" s="1"/>
  <c r="I331" i="1" s="1"/>
  <c r="I328" i="1" s="1"/>
  <c r="I303" i="1" s="1"/>
  <c r="I282" i="1" s="1"/>
  <c r="I248" i="1" s="1"/>
  <c r="N491" i="1"/>
  <c r="K5" i="1"/>
  <c r="N679" i="1"/>
  <c r="J5" i="1"/>
  <c r="L18" i="1"/>
  <c r="L16" i="1" s="1"/>
  <c r="L13" i="1" s="1"/>
  <c r="K396" i="1"/>
  <c r="K391" i="1" s="1"/>
  <c r="K387" i="1" s="1"/>
  <c r="K374" i="1" s="1"/>
  <c r="K360" i="1" s="1"/>
  <c r="K346" i="1" s="1"/>
  <c r="K343" i="1" s="1"/>
  <c r="K331" i="1" s="1"/>
  <c r="K328" i="1" s="1"/>
  <c r="K303" i="1" s="1"/>
  <c r="K282" i="1" s="1"/>
  <c r="K248" i="1" s="1"/>
  <c r="N32" i="1"/>
  <c r="M341" i="1"/>
  <c r="M339" i="1" s="1"/>
  <c r="I5" i="1"/>
  <c r="L421" i="1"/>
  <c r="L419" i="1" s="1"/>
  <c r="N155" i="1"/>
  <c r="N94" i="1"/>
  <c r="N107" i="1"/>
  <c r="N7" i="1"/>
  <c r="N64" i="1"/>
  <c r="N112" i="1"/>
  <c r="N14" i="1"/>
  <c r="N30" i="1"/>
  <c r="N46" i="1"/>
  <c r="N142" i="1"/>
  <c r="N42" i="1"/>
  <c r="N51" i="1"/>
  <c r="N54" i="1"/>
  <c r="N61" i="1"/>
  <c r="N96" i="1"/>
  <c r="N109" i="1"/>
  <c r="N365" i="1"/>
  <c r="N403" i="1"/>
  <c r="N411" i="1"/>
  <c r="N436" i="1"/>
  <c r="M435" i="1"/>
  <c r="L173" i="1"/>
  <c r="N344" i="1"/>
  <c r="L430" i="1"/>
  <c r="L424" i="1" s="1"/>
  <c r="N345" i="1"/>
  <c r="N361" i="1"/>
  <c r="N389" i="1"/>
  <c r="N392" i="1"/>
  <c r="N422" i="1"/>
  <c r="N250" i="1"/>
  <c r="L185" i="1"/>
  <c r="N283" i="1"/>
  <c r="N284" i="1"/>
  <c r="N377" i="1"/>
  <c r="N234" i="1"/>
  <c r="N329" i="1"/>
  <c r="N340" i="1"/>
  <c r="L412" i="1"/>
  <c r="L410" i="1" s="1"/>
  <c r="N478" i="1"/>
  <c r="L464" i="1"/>
  <c r="M563" i="1"/>
  <c r="N564" i="1"/>
  <c r="N249" i="1"/>
  <c r="N304" i="1"/>
  <c r="N330" i="1"/>
  <c r="N398" i="1"/>
  <c r="N621" i="1"/>
  <c r="N513" i="1"/>
  <c r="L510" i="1"/>
  <c r="L507" i="1" s="1"/>
  <c r="N545" i="1"/>
  <c r="N488" i="1"/>
  <c r="N671" i="1"/>
  <c r="L668" i="1"/>
  <c r="L697" i="1"/>
  <c r="N699" i="1"/>
  <c r="L458" i="1"/>
  <c r="L437" i="1" s="1"/>
  <c r="L522" i="1"/>
  <c r="N524" i="1"/>
  <c r="N529" i="1"/>
  <c r="N593" i="1"/>
  <c r="N614" i="1"/>
  <c r="N654" i="1"/>
  <c r="L692" i="1"/>
  <c r="L678" i="1" s="1"/>
  <c r="N720" i="1"/>
  <c r="N333" i="1"/>
  <c r="N348" i="1"/>
  <c r="N569" i="1"/>
  <c r="N708" i="1"/>
  <c r="M460" i="1"/>
  <c r="N462" i="1"/>
  <c r="N500" i="1"/>
  <c r="N508" i="1"/>
  <c r="N585" i="1"/>
  <c r="N636" i="1"/>
  <c r="N651" i="1"/>
  <c r="L499" i="1"/>
  <c r="M579" i="1"/>
  <c r="L563" i="1"/>
  <c r="L584" i="1"/>
  <c r="M582" i="1"/>
  <c r="M519" i="1" l="1"/>
  <c r="N737" i="1"/>
  <c r="O737" i="1"/>
  <c r="N98" i="1"/>
  <c r="O98" i="1"/>
  <c r="N376" i="1"/>
  <c r="O376" i="1"/>
  <c r="N123" i="1"/>
  <c r="O123" i="1"/>
  <c r="N126" i="1"/>
  <c r="O126" i="1"/>
  <c r="N514" i="1"/>
  <c r="O514" i="1"/>
  <c r="N288" i="1"/>
  <c r="O288" i="1"/>
  <c r="N383" i="1"/>
  <c r="O383" i="1"/>
  <c r="N124" i="1"/>
  <c r="O124" i="1"/>
  <c r="N736" i="1"/>
  <c r="O736" i="1"/>
  <c r="N734" i="1"/>
  <c r="O734" i="1"/>
  <c r="N733" i="1"/>
  <c r="O733" i="1"/>
  <c r="N732" i="1"/>
  <c r="O732" i="1"/>
  <c r="N731" i="1"/>
  <c r="O731" i="1"/>
  <c r="N547" i="1"/>
  <c r="O547" i="1"/>
  <c r="N312" i="1"/>
  <c r="O312" i="1"/>
  <c r="N207" i="1"/>
  <c r="O207" i="1"/>
  <c r="N286" i="1"/>
  <c r="O286" i="1"/>
  <c r="N278" i="1"/>
  <c r="O278" i="1"/>
  <c r="N87" i="1"/>
  <c r="O87" i="1"/>
  <c r="N302" i="1"/>
  <c r="O302" i="1"/>
  <c r="N445" i="1"/>
  <c r="O445" i="1"/>
  <c r="N523" i="1"/>
  <c r="O523" i="1"/>
  <c r="N354" i="1"/>
  <c r="O354" i="1"/>
  <c r="N115" i="1"/>
  <c r="O115" i="1"/>
  <c r="N448" i="1"/>
  <c r="O448" i="1"/>
  <c r="N317" i="1"/>
  <c r="O317" i="1"/>
  <c r="N232" i="1"/>
  <c r="O232" i="1"/>
  <c r="N118" i="1"/>
  <c r="O118" i="1"/>
  <c r="N230" i="1"/>
  <c r="O230" i="1"/>
  <c r="N609" i="1"/>
  <c r="O609" i="1"/>
  <c r="N385" i="1"/>
  <c r="O385" i="1"/>
  <c r="N275" i="1"/>
  <c r="O275" i="1"/>
  <c r="N33" i="1"/>
  <c r="O33" i="1"/>
  <c r="N358" i="1"/>
  <c r="O358" i="1"/>
  <c r="N687" i="1"/>
  <c r="O687" i="1"/>
  <c r="N453" i="1"/>
  <c r="O453" i="1"/>
  <c r="N294" i="1"/>
  <c r="O294" i="1"/>
  <c r="N452" i="1"/>
  <c r="O452" i="1"/>
  <c r="N215" i="1"/>
  <c r="O215" i="1"/>
  <c r="N553" i="1"/>
  <c r="O553" i="1"/>
  <c r="N292" i="1"/>
  <c r="O292" i="1"/>
  <c r="N325" i="1"/>
  <c r="O325" i="1"/>
  <c r="N237" i="1"/>
  <c r="O237" i="1"/>
  <c r="N272" i="1"/>
  <c r="O272" i="1"/>
  <c r="N204" i="1"/>
  <c r="O204" i="1"/>
  <c r="N364" i="1"/>
  <c r="O364" i="1"/>
  <c r="N555" i="1"/>
  <c r="O555" i="1"/>
  <c r="N728" i="1"/>
  <c r="O728" i="1"/>
  <c r="N726" i="1"/>
  <c r="O726" i="1"/>
  <c r="N725" i="1"/>
  <c r="O725" i="1"/>
  <c r="N724" i="1"/>
  <c r="O724" i="1"/>
  <c r="N723" i="1"/>
  <c r="O723" i="1"/>
  <c r="N306" i="1"/>
  <c r="O306" i="1"/>
  <c r="N543" i="1"/>
  <c r="O543" i="1"/>
  <c r="N299" i="1"/>
  <c r="O299" i="1"/>
  <c r="N164" i="1"/>
  <c r="O164" i="1"/>
  <c r="N258" i="1"/>
  <c r="O258" i="1"/>
  <c r="N729" i="1"/>
  <c r="O729" i="1"/>
  <c r="N604" i="1"/>
  <c r="O604" i="1"/>
  <c r="N534" i="1"/>
  <c r="O534" i="1"/>
  <c r="N380" i="1"/>
  <c r="O380" i="1"/>
  <c r="N263" i="1"/>
  <c r="O263" i="1"/>
  <c r="N163" i="1"/>
  <c r="O163" i="1"/>
  <c r="N274" i="1"/>
  <c r="O274" i="1"/>
  <c r="N603" i="1"/>
  <c r="O603" i="1"/>
  <c r="N336" i="1"/>
  <c r="O336" i="1"/>
  <c r="N238" i="1"/>
  <c r="O238" i="1"/>
  <c r="N70" i="1"/>
  <c r="O70" i="1"/>
  <c r="N576" i="1"/>
  <c r="O576" i="1"/>
  <c r="N309" i="1"/>
  <c r="O309" i="1"/>
  <c r="N224" i="1"/>
  <c r="O224" i="1"/>
  <c r="N95" i="1"/>
  <c r="O95" i="1"/>
  <c r="N167" i="1"/>
  <c r="O167" i="1"/>
  <c r="N372" i="1"/>
  <c r="O372" i="1"/>
  <c r="N427" i="1"/>
  <c r="O427" i="1"/>
  <c r="N608" i="1"/>
  <c r="O608" i="1"/>
  <c r="N446" i="1"/>
  <c r="O446" i="1"/>
  <c r="N157" i="1"/>
  <c r="O157" i="1"/>
  <c r="N311" i="1"/>
  <c r="O311" i="1"/>
  <c r="N610" i="1"/>
  <c r="O610" i="1"/>
  <c r="N315" i="1"/>
  <c r="O315" i="1"/>
  <c r="N57" i="1"/>
  <c r="O57" i="1"/>
  <c r="N735" i="1"/>
  <c r="O735" i="1"/>
  <c r="N705" i="1"/>
  <c r="O705" i="1"/>
  <c r="N535" i="1"/>
  <c r="O535" i="1"/>
  <c r="N426" i="1"/>
  <c r="O426" i="1"/>
  <c r="N291" i="1"/>
  <c r="O291" i="1"/>
  <c r="N313" i="1"/>
  <c r="O313" i="1"/>
  <c r="N494" i="1"/>
  <c r="O494" i="1"/>
  <c r="N255" i="1"/>
  <c r="O255" i="1"/>
  <c r="N210" i="1"/>
  <c r="O210" i="1"/>
  <c r="N493" i="1"/>
  <c r="O493" i="1"/>
  <c r="N326" i="1"/>
  <c r="O326" i="1"/>
  <c r="N287" i="1"/>
  <c r="O287" i="1"/>
  <c r="N69" i="1"/>
  <c r="O69" i="1"/>
  <c r="N296" i="1"/>
  <c r="O296" i="1"/>
  <c r="N220" i="1"/>
  <c r="O220" i="1"/>
  <c r="N73" i="1"/>
  <c r="O73" i="1"/>
  <c r="N301" i="1"/>
  <c r="O301" i="1"/>
  <c r="N590" i="1"/>
  <c r="O590" i="1"/>
  <c r="N334" i="1"/>
  <c r="O334" i="1"/>
  <c r="N252" i="1"/>
  <c r="O252" i="1"/>
  <c r="N133" i="1"/>
  <c r="O133" i="1"/>
  <c r="N158" i="1"/>
  <c r="O158" i="1"/>
  <c r="N349" i="1"/>
  <c r="O349" i="1"/>
  <c r="N595" i="1"/>
  <c r="O595" i="1"/>
  <c r="N235" i="1"/>
  <c r="O235" i="1"/>
  <c r="N363" i="1"/>
  <c r="O363" i="1"/>
  <c r="N130" i="1"/>
  <c r="O130" i="1"/>
  <c r="N554" i="1"/>
  <c r="O554" i="1"/>
  <c r="N262" i="1"/>
  <c r="O262" i="1"/>
  <c r="N279" i="1"/>
  <c r="O279" i="1"/>
  <c r="N131" i="1"/>
  <c r="O131" i="1"/>
  <c r="N347" i="1"/>
  <c r="O347" i="1"/>
  <c r="N536" i="1"/>
  <c r="O536" i="1"/>
  <c r="N577" i="1"/>
  <c r="O577" i="1"/>
  <c r="N318" i="1"/>
  <c r="O318" i="1"/>
  <c r="N119" i="1"/>
  <c r="O119" i="1"/>
  <c r="N558" i="1"/>
  <c r="O558" i="1"/>
  <c r="N454" i="1"/>
  <c r="O454" i="1"/>
  <c r="N324" i="1"/>
  <c r="O324" i="1"/>
  <c r="N236" i="1"/>
  <c r="O236" i="1"/>
  <c r="N125" i="1"/>
  <c r="O125" i="1"/>
  <c r="N323" i="1"/>
  <c r="O323" i="1"/>
  <c r="N110" i="1"/>
  <c r="O110" i="1"/>
  <c r="N300" i="1"/>
  <c r="O300" i="1"/>
  <c r="N159" i="1"/>
  <c r="O159" i="1"/>
  <c r="N382" i="1"/>
  <c r="O382" i="1"/>
  <c r="N320" i="1"/>
  <c r="O320" i="1"/>
  <c r="N162" i="1"/>
  <c r="O162" i="1"/>
  <c r="N727" i="1"/>
  <c r="O727" i="1"/>
  <c r="N381" i="1"/>
  <c r="O381" i="1"/>
  <c r="N578" i="1"/>
  <c r="O578" i="1"/>
  <c r="N243" i="1"/>
  <c r="O243" i="1"/>
  <c r="N456" i="1"/>
  <c r="O456" i="1"/>
  <c r="N213" i="1"/>
  <c r="O213" i="1"/>
  <c r="N559" i="1"/>
  <c r="O559" i="1"/>
  <c r="N62" i="1"/>
  <c r="O62" i="1"/>
  <c r="N738" i="1"/>
  <c r="O738" i="1"/>
  <c r="N605" i="1"/>
  <c r="O605" i="1"/>
  <c r="N368" i="1"/>
  <c r="O368" i="1"/>
  <c r="N129" i="1"/>
  <c r="O129" i="1"/>
  <c r="N351" i="1"/>
  <c r="O351" i="1"/>
  <c r="N594" i="1"/>
  <c r="O594" i="1"/>
  <c r="N570" i="1"/>
  <c r="O570" i="1"/>
  <c r="N337" i="1"/>
  <c r="O337" i="1"/>
  <c r="N128" i="1"/>
  <c r="O128" i="1"/>
  <c r="N41" i="1"/>
  <c r="O41" i="1"/>
  <c r="N537" i="1"/>
  <c r="O537" i="1"/>
  <c r="N350" i="1"/>
  <c r="O350" i="1"/>
  <c r="N496" i="1"/>
  <c r="O496" i="1"/>
  <c r="N560" i="1"/>
  <c r="O560" i="1"/>
  <c r="N449" i="1"/>
  <c r="O449" i="1"/>
  <c r="N310" i="1"/>
  <c r="O310" i="1"/>
  <c r="N201" i="1"/>
  <c r="O201" i="1"/>
  <c r="N218" i="1"/>
  <c r="O218" i="1"/>
  <c r="N373" i="1"/>
  <c r="O373" i="1"/>
  <c r="N550" i="1"/>
  <c r="O550" i="1"/>
  <c r="N447" i="1"/>
  <c r="O447" i="1"/>
  <c r="N316" i="1"/>
  <c r="O316" i="1"/>
  <c r="N117" i="1"/>
  <c r="O117" i="1"/>
  <c r="N49" i="1"/>
  <c r="O49" i="1"/>
  <c r="N228" i="1"/>
  <c r="O228" i="1"/>
  <c r="N390" i="1"/>
  <c r="O390" i="1"/>
  <c r="N83" i="1"/>
  <c r="O83" i="1"/>
  <c r="N266" i="1"/>
  <c r="O266" i="1"/>
  <c r="N357" i="1"/>
  <c r="O357" i="1"/>
  <c r="N740" i="1"/>
  <c r="O740" i="1"/>
  <c r="N533" i="1"/>
  <c r="O533" i="1"/>
  <c r="N356" i="1"/>
  <c r="O356" i="1"/>
  <c r="N121" i="1"/>
  <c r="O121" i="1"/>
  <c r="N82" i="1"/>
  <c r="O82" i="1"/>
  <c r="N297" i="1"/>
  <c r="O297" i="1"/>
  <c r="N457" i="1"/>
  <c r="O457" i="1"/>
  <c r="N214" i="1"/>
  <c r="O214" i="1"/>
  <c r="N655" i="1"/>
  <c r="O655" i="1"/>
  <c r="N552" i="1"/>
  <c r="O552" i="1"/>
  <c r="N352" i="1"/>
  <c r="O352" i="1"/>
  <c r="N366" i="1"/>
  <c r="O366" i="1"/>
  <c r="N261" i="1"/>
  <c r="O261" i="1"/>
  <c r="N219" i="1"/>
  <c r="O219" i="1"/>
  <c r="N305" i="1"/>
  <c r="O305" i="1"/>
  <c r="Q17" i="1"/>
  <c r="O17" i="1"/>
  <c r="N114" i="1"/>
  <c r="O114" i="1"/>
  <c r="N45" i="1"/>
  <c r="O45" i="1"/>
  <c r="N730" i="1"/>
  <c r="O730" i="1"/>
  <c r="N307" i="1"/>
  <c r="O307" i="1"/>
  <c r="N120" i="1"/>
  <c r="O120" i="1"/>
  <c r="N512" i="1"/>
  <c r="O512" i="1"/>
  <c r="N444" i="1"/>
  <c r="O444" i="1"/>
  <c r="N441" i="1"/>
  <c r="O441" i="1"/>
  <c r="N277" i="1"/>
  <c r="O277" i="1"/>
  <c r="N71" i="1"/>
  <c r="O71" i="1"/>
  <c r="N515" i="1"/>
  <c r="O515" i="1"/>
  <c r="N34" i="1"/>
  <c r="O34" i="1"/>
  <c r="N122" i="1"/>
  <c r="O122" i="1"/>
  <c r="N308" i="1"/>
  <c r="O308" i="1"/>
  <c r="N84" i="1"/>
  <c r="O84" i="1"/>
  <c r="N384" i="1"/>
  <c r="O384" i="1"/>
  <c r="N659" i="1"/>
  <c r="O659" i="1"/>
  <c r="N571" i="1"/>
  <c r="O571" i="1"/>
  <c r="N338" i="1"/>
  <c r="O338" i="1"/>
  <c r="N227" i="1"/>
  <c r="O227" i="1"/>
  <c r="N113" i="1"/>
  <c r="O113" i="1"/>
  <c r="N267" i="1"/>
  <c r="O267" i="1"/>
  <c r="N394" i="1"/>
  <c r="O394" i="1"/>
  <c r="N561" i="1"/>
  <c r="O561" i="1"/>
  <c r="N319" i="1"/>
  <c r="O319" i="1"/>
  <c r="N206" i="1"/>
  <c r="O206" i="1"/>
  <c r="N293" i="1"/>
  <c r="O293" i="1"/>
  <c r="N393" i="1"/>
  <c r="O393" i="1"/>
  <c r="N649" i="1"/>
  <c r="O649" i="1"/>
  <c r="N270" i="1"/>
  <c r="O270" i="1"/>
  <c r="N74" i="1"/>
  <c r="O74" i="1"/>
  <c r="N492" i="1"/>
  <c r="O492" i="1"/>
  <c r="N253" i="1"/>
  <c r="O253" i="1"/>
  <c r="N295" i="1"/>
  <c r="O295" i="1"/>
  <c r="N211" i="1"/>
  <c r="O211" i="1"/>
  <c r="N72" i="1"/>
  <c r="O72" i="1"/>
  <c r="N572" i="1"/>
  <c r="O572" i="1"/>
  <c r="N371" i="1"/>
  <c r="O371" i="1"/>
  <c r="N285" i="1"/>
  <c r="O285" i="1"/>
  <c r="D34" i="1"/>
  <c r="Q33" i="1"/>
  <c r="N429" i="1"/>
  <c r="N12" i="1"/>
  <c r="M432" i="1"/>
  <c r="M421" i="1"/>
  <c r="M419" i="1" s="1"/>
  <c r="N246" i="1"/>
  <c r="M700" i="1"/>
  <c r="M102" i="1"/>
  <c r="M185" i="1"/>
  <c r="N146" i="1"/>
  <c r="M522" i="1"/>
  <c r="N518" i="1"/>
  <c r="N632" i="1"/>
  <c r="M613" i="1"/>
  <c r="M499" i="1"/>
  <c r="M397" i="1"/>
  <c r="N541" i="1"/>
  <c r="L396" i="1"/>
  <c r="L391" i="1" s="1"/>
  <c r="L387" i="1" s="1"/>
  <c r="L374" i="1" s="1"/>
  <c r="L360" i="1" s="1"/>
  <c r="L346" i="1" s="1"/>
  <c r="L343" i="1" s="1"/>
  <c r="L331" i="1" s="1"/>
  <c r="L328" i="1" s="1"/>
  <c r="L303" i="1" s="1"/>
  <c r="L282" i="1" s="1"/>
  <c r="L248" i="1" s="1"/>
  <c r="M402" i="1"/>
  <c r="M8" i="1"/>
  <c r="M6" i="1" s="1"/>
  <c r="N335" i="1"/>
  <c r="N203" i="1"/>
  <c r="N617" i="1"/>
  <c r="N401" i="1"/>
  <c r="N15" i="1"/>
  <c r="N172" i="1"/>
  <c r="N503" i="1"/>
  <c r="M183" i="1"/>
  <c r="L168" i="1"/>
  <c r="L154" i="1" s="1"/>
  <c r="L141" i="1" s="1"/>
  <c r="L111" i="1" s="1"/>
  <c r="L106" i="1" s="1"/>
  <c r="N587" i="1"/>
  <c r="M668" i="1"/>
  <c r="M510" i="1"/>
  <c r="M507" i="1" s="1"/>
  <c r="M90" i="1"/>
  <c r="N9" i="1"/>
  <c r="N648" i="1"/>
  <c r="N704" i="1"/>
  <c r="N641" i="1"/>
  <c r="N439" i="1"/>
  <c r="M412" i="1"/>
  <c r="M410" i="1" s="1"/>
  <c r="N413" i="1"/>
  <c r="N200" i="1"/>
  <c r="N80" i="1"/>
  <c r="N602" i="1"/>
  <c r="N223" i="1"/>
  <c r="N696" i="1"/>
  <c r="M694" i="1"/>
  <c r="M697" i="1"/>
  <c r="N26" i="1"/>
  <c r="M430" i="1"/>
  <c r="M424" i="1" s="1"/>
  <c r="N431" i="1"/>
  <c r="N486" i="1"/>
  <c r="N459" i="1"/>
  <c r="M458" i="1"/>
  <c r="N745" i="1"/>
  <c r="M743" i="1"/>
  <c r="N484" i="1"/>
  <c r="N20" i="1"/>
  <c r="M18" i="1"/>
  <c r="M16" i="1" s="1"/>
  <c r="M13" i="1" s="1"/>
  <c r="L5" i="1"/>
  <c r="M173" i="1"/>
  <c r="M168" i="1" s="1"/>
  <c r="M154" i="1" s="1"/>
  <c r="N174" i="1"/>
  <c r="M464" i="1"/>
  <c r="N425" i="1"/>
  <c r="M151" i="1"/>
  <c r="N152" i="1"/>
  <c r="M692" i="1"/>
  <c r="M678" i="1" s="1"/>
  <c r="N693" i="1"/>
  <c r="M138" i="1"/>
  <c r="N139" i="1"/>
  <c r="N589" i="1"/>
  <c r="N17" i="1"/>
  <c r="D54" i="1" l="1"/>
  <c r="D41" i="1"/>
  <c r="D47" i="1" s="1"/>
  <c r="Q34" i="1"/>
  <c r="D35" i="1"/>
  <c r="D36" i="1" s="1"/>
  <c r="D37" i="1" s="1"/>
  <c r="D38" i="1" s="1"/>
  <c r="D39" i="1" s="1"/>
  <c r="M437" i="1"/>
  <c r="M141" i="1"/>
  <c r="M111" i="1" s="1"/>
  <c r="M106" i="1" s="1"/>
  <c r="M396" i="1"/>
  <c r="M391" i="1" s="1"/>
  <c r="M387" i="1" s="1"/>
  <c r="M374" i="1" s="1"/>
  <c r="M360" i="1" s="1"/>
  <c r="M346" i="1" s="1"/>
  <c r="M343" i="1" s="1"/>
  <c r="M331" i="1" s="1"/>
  <c r="M328" i="1" s="1"/>
  <c r="M303" i="1" s="1"/>
  <c r="M282" i="1" s="1"/>
  <c r="M248" i="1" s="1"/>
  <c r="M5" i="1"/>
  <c r="Q47" i="1" l="1"/>
  <c r="D48" i="1"/>
  <c r="D49" i="1" s="1"/>
  <c r="Q49" i="1" s="1"/>
  <c r="Q41" i="1"/>
  <c r="D42" i="1"/>
  <c r="D55" i="1"/>
  <c r="Q54" i="1"/>
  <c r="D56" i="1" l="1"/>
  <c r="Q55" i="1"/>
  <c r="D57" i="1" l="1"/>
  <c r="D60" i="1" s="1"/>
  <c r="Q56" i="1"/>
  <c r="Q60" i="1" l="1"/>
  <c r="D61" i="1"/>
  <c r="Q57" i="1"/>
  <c r="D58" i="1"/>
  <c r="Q61" i="1" l="1"/>
  <c r="D62" i="1"/>
  <c r="Q62" i="1" l="1"/>
  <c r="D64" i="1"/>
  <c r="Q64" i="1" l="1"/>
  <c r="D67" i="1"/>
  <c r="Q67" i="1" l="1"/>
  <c r="D68" i="1"/>
  <c r="Q68" i="1" l="1"/>
  <c r="D69" i="1"/>
  <c r="Q69" i="1" l="1"/>
  <c r="D70" i="1"/>
  <c r="Q70" i="1" l="1"/>
  <c r="D71" i="1"/>
  <c r="Q71" i="1" l="1"/>
  <c r="D72" i="1"/>
  <c r="Q72" i="1" l="1"/>
  <c r="D73" i="1"/>
  <c r="Q73" i="1" l="1"/>
  <c r="D74" i="1"/>
  <c r="Q74" i="1" l="1"/>
  <c r="D75" i="1"/>
  <c r="D76" i="1" s="1"/>
  <c r="D77" i="1" s="1"/>
  <c r="Q75" i="1" l="1"/>
  <c r="D80" i="1"/>
  <c r="Q80" i="1" l="1"/>
  <c r="D81" i="1"/>
  <c r="Q81" i="1" l="1"/>
  <c r="D82" i="1"/>
  <c r="Q82" i="1" l="1"/>
  <c r="D83" i="1"/>
  <c r="Q83" i="1" l="1"/>
  <c r="D84" i="1"/>
  <c r="D85" i="1" s="1"/>
  <c r="Q84" i="1" l="1"/>
  <c r="D86" i="1"/>
  <c r="Q86" i="1" l="1"/>
  <c r="D87" i="1"/>
  <c r="D88" i="1" s="1"/>
  <c r="Q87" i="1" l="1"/>
  <c r="D89" i="1"/>
  <c r="Q89" i="1" l="1"/>
  <c r="D94" i="1"/>
  <c r="Q94" i="1" l="1"/>
  <c r="D95" i="1"/>
  <c r="Q95" i="1" l="1"/>
  <c r="D96" i="1"/>
  <c r="Q96" i="1" l="1"/>
  <c r="D97" i="1"/>
  <c r="Q97" i="1" l="1"/>
  <c r="D98" i="1"/>
  <c r="D99" i="1" s="1"/>
  <c r="D100" i="1" s="1"/>
  <c r="Q98" i="1" l="1"/>
  <c r="D107" i="1"/>
  <c r="Q107" i="1" l="1"/>
  <c r="D108" i="1"/>
  <c r="Q108" i="1" l="1"/>
  <c r="D109" i="1"/>
  <c r="Q109" i="1" l="1"/>
  <c r="D110" i="1"/>
  <c r="Q110" i="1" l="1"/>
  <c r="D112" i="1"/>
  <c r="Q112" i="1" l="1"/>
  <c r="D113" i="1"/>
  <c r="Q113" i="1" l="1"/>
  <c r="D114" i="1"/>
  <c r="Q114" i="1" l="1"/>
  <c r="D115" i="1"/>
  <c r="Q115" i="1" l="1"/>
  <c r="D116" i="1"/>
  <c r="Q116" i="1" l="1"/>
  <c r="D117" i="1"/>
  <c r="Q117" i="1" l="1"/>
  <c r="D118" i="1"/>
  <c r="Q118" i="1" l="1"/>
  <c r="D119" i="1"/>
  <c r="Q119" i="1" l="1"/>
  <c r="D120" i="1"/>
  <c r="Q120" i="1" l="1"/>
  <c r="D121" i="1"/>
  <c r="Q121" i="1" l="1"/>
  <c r="D122" i="1"/>
  <c r="Q122" i="1" l="1"/>
  <c r="D123" i="1"/>
  <c r="Q123" i="1" l="1"/>
  <c r="D124" i="1"/>
  <c r="Q124" i="1" l="1"/>
  <c r="D125" i="1"/>
  <c r="Q125" i="1" l="1"/>
  <c r="D126" i="1"/>
  <c r="D127" i="1" s="1"/>
  <c r="Q126" i="1" l="1"/>
  <c r="D128" i="1"/>
  <c r="Q128" i="1" l="1"/>
  <c r="D129" i="1"/>
  <c r="Q129" i="1" l="1"/>
  <c r="D130" i="1"/>
  <c r="Q130" i="1" l="1"/>
  <c r="D131" i="1"/>
  <c r="Q131" i="1" l="1"/>
  <c r="D132" i="1"/>
  <c r="Q132" i="1" l="1"/>
  <c r="D133" i="1"/>
  <c r="D134" i="1" s="1"/>
  <c r="D135" i="1" s="1"/>
  <c r="D136" i="1" s="1"/>
  <c r="D137" i="1" s="1"/>
  <c r="Q133" i="1" l="1"/>
  <c r="D142" i="1"/>
  <c r="Q142" i="1" l="1"/>
  <c r="D143" i="1"/>
  <c r="Q143" i="1" l="1"/>
  <c r="D144" i="1"/>
  <c r="Q144" i="1" l="1"/>
  <c r="D145" i="1"/>
  <c r="D146" i="1" s="1"/>
  <c r="Q145" i="1" l="1"/>
  <c r="D147" i="1"/>
  <c r="Q147" i="1" l="1"/>
  <c r="D148" i="1"/>
  <c r="Q148" i="1" l="1"/>
  <c r="D149" i="1"/>
  <c r="Q149" i="1" l="1"/>
  <c r="D150" i="1"/>
  <c r="Q150" i="1" l="1"/>
  <c r="D157" i="1"/>
  <c r="Q157" i="1" l="1"/>
  <c r="D158" i="1"/>
  <c r="Q158" i="1" l="1"/>
  <c r="D159" i="1"/>
  <c r="D160" i="1" s="1"/>
  <c r="Q159" i="1" l="1"/>
  <c r="D161" i="1"/>
  <c r="Q161" i="1" l="1"/>
  <c r="D162" i="1"/>
  <c r="Q162" i="1" l="1"/>
  <c r="D163" i="1"/>
  <c r="Q163" i="1" l="1"/>
  <c r="D164" i="1"/>
  <c r="D165" i="1" s="1"/>
  <c r="D166" i="1" s="1"/>
  <c r="Q164" i="1" l="1"/>
  <c r="D167" i="1"/>
  <c r="Q167" i="1" l="1"/>
  <c r="D200" i="1"/>
  <c r="Q200" i="1" l="1"/>
  <c r="D201" i="1"/>
  <c r="Q201" i="1" l="1"/>
  <c r="D203" i="1"/>
  <c r="Q203" i="1" l="1"/>
  <c r="D204" i="1"/>
  <c r="Q204" i="1" l="1"/>
  <c r="D205" i="1"/>
  <c r="Q205" i="1" l="1"/>
  <c r="D206" i="1"/>
  <c r="Q206" i="1" l="1"/>
  <c r="D207" i="1"/>
  <c r="Q207" i="1" l="1"/>
  <c r="D208" i="1"/>
  <c r="Q208" i="1" l="1"/>
  <c r="D209" i="1"/>
  <c r="Q209" i="1" l="1"/>
  <c r="D210" i="1"/>
  <c r="Q210" i="1" l="1"/>
  <c r="D211" i="1"/>
  <c r="D212" i="1" s="1"/>
  <c r="Q211" i="1" l="1"/>
  <c r="D213" i="1"/>
  <c r="Q213" i="1" l="1"/>
  <c r="D214" i="1"/>
  <c r="Q214" i="1" l="1"/>
  <c r="D215" i="1"/>
  <c r="Q215" i="1" l="1"/>
  <c r="D216" i="1"/>
  <c r="Q216" i="1" l="1"/>
  <c r="D217" i="1"/>
  <c r="Q217" i="1" l="1"/>
  <c r="D218" i="1"/>
  <c r="Q218" i="1" l="1"/>
  <c r="D219" i="1"/>
  <c r="Q219" i="1" l="1"/>
  <c r="D220" i="1"/>
  <c r="D221" i="1" s="1"/>
  <c r="Q220" i="1" l="1"/>
  <c r="D223" i="1"/>
  <c r="Q223" i="1" l="1"/>
  <c r="D224" i="1"/>
  <c r="Q224" i="1" l="1"/>
  <c r="D225" i="1"/>
  <c r="D226" i="1" s="1"/>
  <c r="Q225" i="1" l="1"/>
  <c r="D227" i="1"/>
  <c r="Q227" i="1" l="1"/>
  <c r="D228" i="1"/>
  <c r="D229" i="1" s="1"/>
  <c r="Q228" i="1" l="1"/>
  <c r="D230" i="1"/>
  <c r="D231" i="1" s="1"/>
  <c r="Q230" i="1" l="1"/>
  <c r="D232" i="1"/>
  <c r="Q232" i="1" l="1"/>
  <c r="D234" i="1"/>
  <c r="Q234" i="1" l="1"/>
  <c r="D235" i="1"/>
  <c r="Q235" i="1" l="1"/>
  <c r="D236" i="1"/>
  <c r="Q236" i="1" l="1"/>
  <c r="D237" i="1"/>
  <c r="Q237" i="1" l="1"/>
  <c r="D238" i="1"/>
  <c r="D239" i="1" s="1"/>
  <c r="Q238" i="1" l="1"/>
  <c r="D242" i="1"/>
  <c r="Q242" i="1" l="1"/>
  <c r="D243" i="1"/>
  <c r="Q243" i="1" l="1"/>
  <c r="D246" i="1"/>
  <c r="Q246" i="1" l="1"/>
  <c r="D249" i="1"/>
  <c r="Q249" i="1" l="1"/>
  <c r="D250" i="1"/>
  <c r="D251" i="1" s="1"/>
  <c r="Q250" i="1" l="1"/>
  <c r="D252" i="1"/>
  <c r="Q252" i="1" l="1"/>
  <c r="D253" i="1"/>
  <c r="D254" i="1" s="1"/>
  <c r="Q253" i="1" l="1"/>
  <c r="D255" i="1"/>
  <c r="Q255" i="1" l="1"/>
  <c r="D256" i="1"/>
  <c r="D257" i="1" s="1"/>
  <c r="Q256" i="1" l="1"/>
  <c r="D258" i="1"/>
  <c r="D259" i="1" s="1"/>
  <c r="Q258" i="1" l="1"/>
  <c r="D260" i="1"/>
  <c r="Q260" i="1" l="1"/>
  <c r="D261" i="1"/>
  <c r="Q261" i="1" l="1"/>
  <c r="D262" i="1"/>
  <c r="Q262" i="1" l="1"/>
  <c r="D263" i="1"/>
  <c r="Q263" i="1" l="1"/>
  <c r="D264" i="1"/>
  <c r="Q264" i="1" l="1"/>
  <c r="D265" i="1"/>
  <c r="Q265" i="1" l="1"/>
  <c r="D266" i="1"/>
  <c r="Q266" i="1" l="1"/>
  <c r="D267" i="1"/>
  <c r="D268" i="1" s="1"/>
  <c r="D269" i="1" s="1"/>
  <c r="Q267" i="1" l="1"/>
  <c r="D270" i="1"/>
  <c r="D271" i="1" s="1"/>
  <c r="Q270" i="1" l="1"/>
  <c r="D272" i="1"/>
  <c r="Q272" i="1" l="1"/>
  <c r="D273" i="1"/>
  <c r="Q273" i="1" l="1"/>
  <c r="D274" i="1"/>
  <c r="Q274" i="1" l="1"/>
  <c r="D275" i="1"/>
  <c r="D276" i="1" s="1"/>
  <c r="Q275" i="1" l="1"/>
  <c r="D277" i="1"/>
  <c r="Q277" i="1" l="1"/>
  <c r="D278" i="1"/>
  <c r="Q278" i="1" l="1"/>
  <c r="D279" i="1"/>
  <c r="Q279" i="1" l="1"/>
  <c r="D280" i="1"/>
  <c r="D281" i="1" s="1"/>
  <c r="Q280" i="1" l="1"/>
  <c r="D283" i="1"/>
  <c r="Q283" i="1" l="1"/>
  <c r="D284" i="1"/>
  <c r="Q284" i="1" l="1"/>
  <c r="D285" i="1"/>
  <c r="Q285" i="1" l="1"/>
  <c r="D286" i="1"/>
  <c r="Q286" i="1" l="1"/>
  <c r="D287" i="1"/>
  <c r="Q287" i="1" l="1"/>
  <c r="D288" i="1"/>
  <c r="Q288" i="1" l="1"/>
  <c r="D289" i="1"/>
  <c r="Q289" i="1" l="1"/>
  <c r="D290" i="1"/>
  <c r="Q290" i="1" l="1"/>
  <c r="D291" i="1"/>
  <c r="Q291" i="1" l="1"/>
  <c r="D292" i="1"/>
  <c r="Q292" i="1" l="1"/>
  <c r="D293" i="1"/>
  <c r="Q293" i="1" l="1"/>
  <c r="D294" i="1"/>
  <c r="Q294" i="1" l="1"/>
  <c r="D295" i="1"/>
  <c r="Q295" i="1" l="1"/>
  <c r="D296" i="1"/>
  <c r="Q296" i="1" l="1"/>
  <c r="D297" i="1"/>
  <c r="Q297" i="1" l="1"/>
  <c r="D298" i="1"/>
  <c r="Q298" i="1" l="1"/>
  <c r="D299" i="1"/>
  <c r="Q299" i="1" l="1"/>
  <c r="D300" i="1"/>
  <c r="Q300" i="1" l="1"/>
  <c r="D301" i="1"/>
  <c r="Q301" i="1" l="1"/>
  <c r="D302" i="1"/>
  <c r="Q302" i="1" l="1"/>
  <c r="D304" i="1"/>
  <c r="Q304" i="1" l="1"/>
  <c r="D305" i="1"/>
  <c r="Q305" i="1" l="1"/>
  <c r="D306" i="1"/>
  <c r="Q306" i="1" l="1"/>
  <c r="D307" i="1"/>
  <c r="Q307" i="1" l="1"/>
  <c r="D308" i="1"/>
  <c r="Q308" i="1" l="1"/>
  <c r="D309" i="1"/>
  <c r="Q309" i="1" l="1"/>
  <c r="D310" i="1"/>
  <c r="Q310" i="1" l="1"/>
  <c r="D311" i="1"/>
  <c r="Q311" i="1" l="1"/>
  <c r="D312" i="1"/>
  <c r="Q312" i="1" l="1"/>
  <c r="D313" i="1"/>
  <c r="Q313" i="1" l="1"/>
  <c r="D314" i="1"/>
  <c r="Q314" i="1" l="1"/>
  <c r="D315" i="1"/>
  <c r="Q315" i="1" l="1"/>
  <c r="D316" i="1"/>
  <c r="Q316" i="1" l="1"/>
  <c r="D317" i="1"/>
  <c r="Q317" i="1" l="1"/>
  <c r="D318" i="1"/>
  <c r="Q318" i="1" l="1"/>
  <c r="D319" i="1"/>
  <c r="Q319" i="1" l="1"/>
  <c r="D320" i="1"/>
  <c r="D321" i="1" s="1"/>
  <c r="Q320" i="1" l="1"/>
  <c r="D322" i="1"/>
  <c r="Q322" i="1" l="1"/>
  <c r="D323" i="1"/>
  <c r="Q323" i="1" l="1"/>
  <c r="D324" i="1"/>
  <c r="Q324" i="1" l="1"/>
  <c r="D325" i="1"/>
  <c r="Q325" i="1" l="1"/>
  <c r="D326" i="1"/>
  <c r="D327" i="1" s="1"/>
  <c r="Q326" i="1" l="1"/>
  <c r="D329" i="1"/>
  <c r="D330" i="1" s="1"/>
  <c r="Q329" i="1" l="1"/>
  <c r="D332" i="1"/>
  <c r="Q332" i="1" l="1"/>
  <c r="D333" i="1"/>
  <c r="Q333" i="1" l="1"/>
  <c r="D334" i="1"/>
  <c r="Q334" i="1" l="1"/>
  <c r="D335" i="1"/>
  <c r="Q335" i="1" l="1"/>
  <c r="D336" i="1"/>
  <c r="Q336" i="1" l="1"/>
  <c r="D337" i="1"/>
  <c r="Q337" i="1" l="1"/>
  <c r="D338" i="1"/>
  <c r="Q338" i="1" l="1"/>
  <c r="D340" i="1"/>
  <c r="Q340" i="1" l="1"/>
  <c r="D344" i="1"/>
  <c r="Q344" i="1" l="1"/>
  <c r="D345" i="1"/>
  <c r="Q345" i="1" l="1"/>
  <c r="D347" i="1"/>
  <c r="Q347" i="1" l="1"/>
  <c r="D348" i="1"/>
  <c r="Q348" i="1" l="1"/>
  <c r="D349" i="1"/>
  <c r="Q349" i="1" l="1"/>
  <c r="D350" i="1"/>
  <c r="Q350" i="1" l="1"/>
  <c r="D351" i="1"/>
  <c r="Q351" i="1" l="1"/>
  <c r="D352" i="1"/>
  <c r="Q352" i="1" l="1"/>
  <c r="D353" i="1"/>
  <c r="Q353" i="1" l="1"/>
  <c r="D354" i="1"/>
  <c r="D355" i="1" s="1"/>
  <c r="Q354" i="1" l="1"/>
  <c r="D356" i="1"/>
  <c r="Q356" i="1" l="1"/>
  <c r="D357" i="1"/>
  <c r="Q357" i="1" l="1"/>
  <c r="D358" i="1"/>
  <c r="D359" i="1" s="1"/>
  <c r="Q358" i="1" l="1"/>
  <c r="D361" i="1"/>
  <c r="Q361" i="1" l="1"/>
  <c r="D362" i="1"/>
  <c r="Q362" i="1" l="1"/>
  <c r="D363" i="1"/>
  <c r="Q363" i="1" l="1"/>
  <c r="D364" i="1"/>
  <c r="Q364" i="1" l="1"/>
  <c r="D365" i="1"/>
  <c r="Q365" i="1" l="1"/>
  <c r="D366" i="1"/>
  <c r="Q366" i="1" l="1"/>
  <c r="D367" i="1"/>
  <c r="Q367" i="1" l="1"/>
  <c r="D368" i="1"/>
  <c r="Q368" i="1" l="1"/>
  <c r="D369" i="1"/>
  <c r="Q369" i="1" l="1"/>
  <c r="D370" i="1"/>
  <c r="Q370" i="1" l="1"/>
  <c r="D371" i="1"/>
  <c r="Q371" i="1" l="1"/>
  <c r="D372" i="1"/>
  <c r="Q372" i="1" l="1"/>
  <c r="D373" i="1"/>
  <c r="Q373" i="1" l="1"/>
  <c r="D375" i="1"/>
  <c r="Q375" i="1" l="1"/>
  <c r="D376" i="1"/>
  <c r="D377" i="1" s="1"/>
  <c r="D378" i="1" s="1"/>
  <c r="Q376" i="1" l="1"/>
  <c r="D379" i="1"/>
  <c r="Q379" i="1" l="1"/>
  <c r="D380" i="1"/>
  <c r="Q380" i="1" l="1"/>
  <c r="D381" i="1"/>
  <c r="Q381" i="1" l="1"/>
  <c r="D382" i="1"/>
  <c r="Q382" i="1" l="1"/>
  <c r="D383" i="1"/>
  <c r="Q383" i="1" l="1"/>
  <c r="D384" i="1"/>
  <c r="Q384" i="1" l="1"/>
  <c r="D385" i="1"/>
  <c r="Q385" i="1" l="1"/>
  <c r="D386" i="1"/>
  <c r="Q386" i="1" l="1"/>
  <c r="D389" i="1"/>
  <c r="Q389" i="1" l="1"/>
  <c r="D390" i="1"/>
  <c r="Q390" i="1" l="1"/>
  <c r="D392" i="1"/>
  <c r="Q392" i="1" l="1"/>
  <c r="D393" i="1"/>
  <c r="Q393" i="1" l="1"/>
  <c r="D394" i="1"/>
  <c r="Q394" i="1" l="1"/>
  <c r="D411" i="1"/>
  <c r="Q411" i="1" l="1"/>
  <c r="D420" i="1"/>
  <c r="Q420" i="1" l="1"/>
  <c r="D425" i="1"/>
  <c r="Q425" i="1" l="1"/>
  <c r="D426" i="1"/>
  <c r="Q426" i="1" l="1"/>
  <c r="D427" i="1"/>
  <c r="Q427" i="1" l="1"/>
  <c r="D439" i="1"/>
  <c r="D440" i="1" s="1"/>
  <c r="Q439" i="1" l="1"/>
  <c r="D441" i="1"/>
  <c r="Q441" i="1" l="1"/>
  <c r="D442" i="1"/>
  <c r="Q442" i="1" l="1"/>
  <c r="D443" i="1"/>
  <c r="Q443" i="1" l="1"/>
  <c r="D444" i="1"/>
  <c r="Q444" i="1" l="1"/>
  <c r="D445" i="1"/>
  <c r="Q445" i="1" l="1"/>
  <c r="D446" i="1"/>
  <c r="Q446" i="1" l="1"/>
  <c r="D447" i="1"/>
  <c r="Q447" i="1" l="1"/>
  <c r="D448" i="1"/>
  <c r="Q448" i="1" l="1"/>
  <c r="D449" i="1"/>
  <c r="Q449" i="1" l="1"/>
  <c r="D450" i="1"/>
  <c r="Q450" i="1" l="1"/>
  <c r="D451" i="1"/>
  <c r="Q451" i="1" l="1"/>
  <c r="D452" i="1"/>
  <c r="Q452" i="1" l="1"/>
  <c r="D453" i="1"/>
  <c r="Q453" i="1" l="1"/>
  <c r="D454" i="1"/>
  <c r="D455" i="1" s="1"/>
  <c r="Q454" i="1" l="1"/>
  <c r="D456" i="1"/>
  <c r="Q456" i="1" l="1"/>
  <c r="D457" i="1"/>
  <c r="Q457" i="1" l="1"/>
  <c r="D484" i="1"/>
  <c r="Q484" i="1" l="1"/>
  <c r="D486" i="1"/>
  <c r="Q486" i="1" l="1"/>
  <c r="D488" i="1"/>
  <c r="Q488" i="1" l="1"/>
  <c r="D489" i="1"/>
  <c r="Q489" i="1" l="1"/>
  <c r="D490" i="1"/>
  <c r="Q490" i="1" l="1"/>
  <c r="D491" i="1"/>
  <c r="Q491" i="1" l="1"/>
  <c r="D492" i="1"/>
  <c r="Q492" i="1" l="1"/>
  <c r="D493" i="1"/>
  <c r="Q493" i="1" l="1"/>
  <c r="D494" i="1"/>
  <c r="D495" i="1" s="1"/>
  <c r="Q494" i="1" l="1"/>
  <c r="D496" i="1"/>
  <c r="D497" i="1" s="1"/>
  <c r="Q496" i="1" l="1"/>
  <c r="D508" i="1"/>
  <c r="Q508" i="1" l="1"/>
  <c r="D509" i="1"/>
  <c r="Q509" i="1" l="1"/>
  <c r="D512" i="1"/>
  <c r="Q512" i="1" l="1"/>
  <c r="D513" i="1"/>
  <c r="Q513" i="1" l="1"/>
  <c r="D514" i="1"/>
  <c r="Q514" i="1" l="1"/>
  <c r="D515" i="1"/>
  <c r="Q515" i="1" l="1"/>
  <c r="D523" i="1"/>
  <c r="Q523" i="1" l="1"/>
  <c r="D524" i="1"/>
  <c r="Q524" i="1" l="1"/>
  <c r="D529" i="1"/>
  <c r="D530" i="1" s="1"/>
  <c r="Q529" i="1" l="1"/>
  <c r="D531" i="1"/>
  <c r="Q531" i="1" l="1"/>
  <c r="D532" i="1"/>
  <c r="Q532" i="1" l="1"/>
  <c r="D533" i="1"/>
  <c r="Q533" i="1" l="1"/>
  <c r="D534" i="1"/>
  <c r="Q534" i="1" l="1"/>
  <c r="D535" i="1"/>
  <c r="Q535" i="1" l="1"/>
  <c r="D536" i="1"/>
  <c r="Q536" i="1" l="1"/>
  <c r="D537" i="1"/>
  <c r="D538" i="1" s="1"/>
  <c r="Q537" i="1" l="1"/>
  <c r="D539" i="1"/>
  <c r="D540" i="1" s="1"/>
  <c r="Q539" i="1" l="1"/>
  <c r="D541" i="1"/>
  <c r="D542" i="1" s="1"/>
  <c r="Q541" i="1" l="1"/>
  <c r="D543" i="1"/>
  <c r="Q543" i="1" l="1"/>
  <c r="D545" i="1"/>
  <c r="D546" i="1" s="1"/>
  <c r="Q545" i="1" l="1"/>
  <c r="D547" i="1"/>
  <c r="Q547" i="1" l="1"/>
  <c r="D548" i="1"/>
  <c r="Q548" i="1" l="1"/>
  <c r="D549" i="1"/>
  <c r="Q549" i="1" l="1"/>
  <c r="D550" i="1"/>
  <c r="D551" i="1" s="1"/>
  <c r="Q550" i="1" l="1"/>
  <c r="D552" i="1"/>
  <c r="Q552" i="1" l="1"/>
  <c r="D553" i="1"/>
  <c r="Q553" i="1" l="1"/>
  <c r="D554" i="1"/>
  <c r="Q554" i="1" l="1"/>
  <c r="D555" i="1"/>
  <c r="Q555" i="1" l="1"/>
  <c r="D556" i="1"/>
  <c r="Q556" i="1" l="1"/>
  <c r="D557" i="1"/>
  <c r="Q557" i="1" l="1"/>
  <c r="D558" i="1"/>
  <c r="Q558" i="1" l="1"/>
  <c r="D559" i="1"/>
  <c r="Q559" i="1" l="1"/>
  <c r="D560" i="1"/>
  <c r="Q560" i="1" l="1"/>
  <c r="D561" i="1"/>
  <c r="Q561" i="1" l="1"/>
  <c r="D562" i="1"/>
  <c r="Q562" i="1" l="1"/>
  <c r="D569" i="1"/>
  <c r="Q569" i="1" l="1"/>
  <c r="D570" i="1"/>
  <c r="Q570" i="1" l="1"/>
  <c r="D571" i="1"/>
  <c r="Q571" i="1" l="1"/>
  <c r="D572" i="1"/>
  <c r="D573" i="1" s="1"/>
  <c r="D574" i="1" s="1"/>
  <c r="Q572" i="1" l="1"/>
  <c r="D575" i="1"/>
  <c r="Q575" i="1" l="1"/>
  <c r="D576" i="1"/>
  <c r="Q576" i="1" l="1"/>
  <c r="D577" i="1"/>
  <c r="Q577" i="1" l="1"/>
  <c r="D578" i="1"/>
  <c r="Q578" i="1" l="1"/>
  <c r="D587" i="1"/>
  <c r="Q587" i="1" l="1"/>
  <c r="D589" i="1"/>
  <c r="Q589" i="1" l="1"/>
  <c r="D590" i="1"/>
  <c r="Q590" i="1" l="1"/>
  <c r="D593" i="1"/>
  <c r="Q593" i="1" l="1"/>
  <c r="D594" i="1"/>
  <c r="Q594" i="1" l="1"/>
  <c r="D595" i="1"/>
  <c r="D596" i="1" s="1"/>
  <c r="D597" i="1" s="1"/>
  <c r="D598" i="1" s="1"/>
  <c r="D599" i="1" s="1"/>
  <c r="D600" i="1" s="1"/>
  <c r="Q595" i="1" l="1"/>
  <c r="D602" i="1"/>
  <c r="Q602" i="1" l="1"/>
  <c r="D603" i="1"/>
  <c r="Q603" i="1" l="1"/>
  <c r="D604" i="1"/>
  <c r="Q604" i="1" l="1"/>
  <c r="D605" i="1"/>
  <c r="Q605" i="1" l="1"/>
  <c r="D606" i="1"/>
  <c r="Q606" i="1" l="1"/>
  <c r="D607" i="1"/>
  <c r="Q607" i="1" l="1"/>
  <c r="D608" i="1"/>
  <c r="Q608" i="1" l="1"/>
  <c r="D609" i="1"/>
  <c r="Q609" i="1" l="1"/>
  <c r="D610" i="1"/>
  <c r="D611" i="1" s="1"/>
  <c r="D612" i="1" s="1"/>
  <c r="Q610" i="1" l="1"/>
  <c r="D624" i="1"/>
  <c r="D625" i="1" s="1"/>
  <c r="Q624" i="1" l="1"/>
  <c r="D626" i="1"/>
  <c r="D627" i="1" s="1"/>
  <c r="D628" i="1" s="1"/>
  <c r="D629" i="1" s="1"/>
  <c r="D630" i="1" s="1"/>
  <c r="Q626" i="1" l="1"/>
  <c r="D632" i="1"/>
  <c r="Q632" i="1" l="1"/>
  <c r="D633" i="1"/>
  <c r="D634" i="1" s="1"/>
  <c r="Q633" i="1" l="1"/>
  <c r="D637" i="1"/>
  <c r="Q637" i="1" l="1"/>
  <c r="D638" i="1"/>
  <c r="Q638" i="1" l="1"/>
  <c r="D641" i="1"/>
  <c r="D642" i="1" s="1"/>
  <c r="Q641" i="1" l="1"/>
  <c r="D643" i="1"/>
  <c r="D644" i="1" s="1"/>
  <c r="D645" i="1" s="1"/>
  <c r="Q643" i="1" l="1"/>
  <c r="D647" i="1"/>
  <c r="D648" i="1" s="1"/>
  <c r="Q647" i="1" l="1"/>
  <c r="D649" i="1"/>
  <c r="Q649" i="1" l="1"/>
  <c r="D655" i="1"/>
  <c r="D656" i="1" s="1"/>
  <c r="D657" i="1" s="1"/>
  <c r="D658" i="1" s="1"/>
  <c r="Q655" i="1" l="1"/>
  <c r="D659" i="1"/>
  <c r="D660" i="1" s="1"/>
  <c r="D661" i="1" s="1"/>
  <c r="Q659" i="1" l="1"/>
  <c r="D662" i="1"/>
  <c r="D663" i="1" s="1"/>
  <c r="D664" i="1" s="1"/>
  <c r="D665" i="1" s="1"/>
  <c r="D666" i="1" s="1"/>
  <c r="Q662" i="1" l="1"/>
  <c r="D685" i="1"/>
  <c r="D686" i="1" s="1"/>
  <c r="Q685" i="1" l="1"/>
  <c r="D687" i="1"/>
  <c r="D688" i="1" s="1"/>
  <c r="D689" i="1" s="1"/>
  <c r="D690" i="1" s="1"/>
  <c r="D691" i="1" s="1"/>
  <c r="Q687" i="1" l="1"/>
  <c r="D705" i="1"/>
  <c r="Q705" i="1" l="1"/>
  <c r="D711" i="1"/>
  <c r="Q711" i="1" l="1"/>
  <c r="D712" i="1"/>
  <c r="D713" i="1" s="1"/>
  <c r="Q712" i="1" l="1"/>
  <c r="D714" i="1"/>
  <c r="D715" i="1" s="1"/>
  <c r="D716" i="1" s="1"/>
  <c r="Q714" i="1" l="1"/>
  <c r="D720" i="1"/>
  <c r="Q720" i="1" l="1"/>
  <c r="D721" i="1"/>
  <c r="D722" i="1" s="1"/>
  <c r="Q721" i="1" l="1"/>
  <c r="D723" i="1"/>
  <c r="Q723" i="1" l="1"/>
  <c r="D724" i="1"/>
  <c r="Q724" i="1" l="1"/>
  <c r="D725" i="1"/>
  <c r="Q725" i="1" l="1"/>
  <c r="D726" i="1"/>
  <c r="Q726" i="1" l="1"/>
  <c r="D727" i="1"/>
  <c r="Q727" i="1" l="1"/>
  <c r="D728" i="1"/>
  <c r="Q728" i="1" l="1"/>
  <c r="D729" i="1"/>
  <c r="Q729" i="1" l="1"/>
  <c r="D730" i="1"/>
  <c r="Q730" i="1" l="1"/>
  <c r="D731" i="1"/>
  <c r="Q731" i="1" l="1"/>
  <c r="D732" i="1"/>
  <c r="Q732" i="1" l="1"/>
  <c r="D733" i="1"/>
  <c r="Q733" i="1" l="1"/>
  <c r="D734" i="1"/>
  <c r="Q734" i="1" l="1"/>
  <c r="D735" i="1"/>
  <c r="Q735" i="1" l="1"/>
  <c r="D736" i="1"/>
  <c r="Q736" i="1" l="1"/>
  <c r="D737" i="1"/>
  <c r="Q737" i="1" l="1"/>
  <c r="D738" i="1"/>
  <c r="D739" i="1" s="1"/>
  <c r="Q738" i="1" l="1"/>
  <c r="D740" i="1"/>
  <c r="Q740" i="1" l="1"/>
  <c r="D741" i="1"/>
  <c r="D742" i="1" s="1"/>
  <c r="Q741" i="1" l="1"/>
  <c r="D745" i="1"/>
  <c r="Q745" i="1" s="1"/>
  <c r="I483" i="1"/>
  <c r="I482" i="1" s="1"/>
  <c r="M483" i="1"/>
  <c r="M482" i="1" s="1"/>
  <c r="K23" i="1"/>
  <c r="K24" i="1"/>
  <c r="K29" i="1"/>
  <c r="K28" i="1" s="1"/>
  <c r="K31" i="1"/>
  <c r="K40" i="1"/>
  <c r="J40" i="1"/>
  <c r="J31" i="1"/>
  <c r="J29" i="1"/>
  <c r="J28" i="1" s="1"/>
  <c r="J24" i="1"/>
  <c r="J23" i="1"/>
  <c r="L483" i="1"/>
  <c r="L482" i="1" s="1"/>
  <c r="H418" i="1"/>
  <c r="H483" i="1"/>
  <c r="H482" i="1" s="1"/>
  <c r="H717" i="1"/>
  <c r="H707" i="1"/>
  <c r="H706" i="1" s="1"/>
  <c r="H703" i="1"/>
  <c r="H702" i="1"/>
  <c r="H667" i="1"/>
  <c r="H650" i="1"/>
  <c r="H646" i="1"/>
  <c r="H639" i="1"/>
  <c r="H635" i="1"/>
  <c r="H591" i="1" s="1"/>
  <c r="H631" i="1"/>
  <c r="H620" i="1"/>
  <c r="H601" i="1"/>
  <c r="H592" i="1"/>
  <c r="H588" i="1"/>
  <c r="H586" i="1"/>
  <c r="H567" i="1"/>
  <c r="H527" i="1" s="1"/>
  <c r="H544" i="1"/>
  <c r="H528" i="1"/>
  <c r="H498" i="1"/>
  <c r="H487" i="1"/>
  <c r="H485" i="1"/>
  <c r="H247" i="1"/>
  <c r="H245" i="1"/>
  <c r="H244" i="1" s="1"/>
  <c r="H241" i="1"/>
  <c r="H240" i="1"/>
  <c r="H233" i="1"/>
  <c r="H222" i="1"/>
  <c r="H202" i="1"/>
  <c r="H199" i="1"/>
  <c r="H182" i="1"/>
  <c r="H101" i="1"/>
  <c r="H93" i="1"/>
  <c r="H92" i="1"/>
  <c r="H79" i="1"/>
  <c r="H78" i="1"/>
  <c r="H66" i="1"/>
  <c r="H65" i="1"/>
  <c r="H63" i="1"/>
  <c r="H28" i="1" s="1"/>
  <c r="H59" i="1"/>
  <c r="H50" i="1"/>
  <c r="H43" i="1"/>
  <c r="H40" i="1"/>
  <c r="H31" i="1"/>
  <c r="H29" i="1"/>
  <c r="H24" i="1"/>
  <c r="H23" i="1" s="1"/>
  <c r="L418" i="1"/>
  <c r="M40" i="1"/>
  <c r="M31" i="1"/>
  <c r="M29" i="1"/>
  <c r="M24" i="1"/>
  <c r="M23" i="1"/>
  <c r="I418" i="1"/>
  <c r="M418" i="1"/>
  <c r="M717" i="1"/>
  <c r="M707" i="1"/>
  <c r="M706" i="1"/>
  <c r="M703" i="1"/>
  <c r="M702" i="1"/>
  <c r="M667" i="1"/>
  <c r="M650" i="1"/>
  <c r="M646" i="1"/>
  <c r="M639" i="1"/>
  <c r="M635" i="1"/>
  <c r="M631" i="1"/>
  <c r="M591" i="1" s="1"/>
  <c r="M620" i="1"/>
  <c r="M601" i="1"/>
  <c r="M592" i="1"/>
  <c r="M588" i="1"/>
  <c r="M586" i="1"/>
  <c r="M567" i="1"/>
  <c r="M544" i="1"/>
  <c r="M528" i="1"/>
  <c r="M527" i="1" s="1"/>
  <c r="M498" i="1"/>
  <c r="M487" i="1"/>
  <c r="M485" i="1"/>
  <c r="M247" i="1"/>
  <c r="M245" i="1"/>
  <c r="M244" i="1"/>
  <c r="M241" i="1"/>
  <c r="M240" i="1" s="1"/>
  <c r="M233" i="1"/>
  <c r="M222" i="1"/>
  <c r="M202" i="1"/>
  <c r="M199" i="1"/>
  <c r="M182" i="1" s="1"/>
  <c r="M101" i="1"/>
  <c r="M93" i="1"/>
  <c r="M92" i="1" s="1"/>
  <c r="M79" i="1"/>
  <c r="M78" i="1" s="1"/>
  <c r="M66" i="1"/>
  <c r="M65" i="1"/>
  <c r="M63" i="1"/>
  <c r="M59" i="1"/>
  <c r="M50" i="1"/>
  <c r="M43" i="1"/>
  <c r="M28" i="1" s="1"/>
  <c r="K483" i="1"/>
  <c r="L717" i="1"/>
  <c r="L707" i="1"/>
  <c r="L706" i="1" s="1"/>
  <c r="L703" i="1"/>
  <c r="L702" i="1" s="1"/>
  <c r="L667" i="1"/>
  <c r="L650" i="1"/>
  <c r="L646" i="1"/>
  <c r="L639" i="1"/>
  <c r="L635" i="1"/>
  <c r="L631" i="1"/>
  <c r="L620" i="1"/>
  <c r="L601" i="1"/>
  <c r="L592" i="1"/>
  <c r="L591" i="1" s="1"/>
  <c r="L588" i="1"/>
  <c r="L586" i="1"/>
  <c r="L567" i="1"/>
  <c r="L544" i="1"/>
  <c r="L528" i="1"/>
  <c r="L527" i="1" s="1"/>
  <c r="L498" i="1"/>
  <c r="L487" i="1"/>
  <c r="L485" i="1"/>
  <c r="L247" i="1"/>
  <c r="L245" i="1"/>
  <c r="L244" i="1" s="1"/>
  <c r="L241" i="1"/>
  <c r="L240" i="1" s="1"/>
  <c r="L233" i="1"/>
  <c r="L222" i="1"/>
  <c r="L202" i="1"/>
  <c r="L199" i="1"/>
  <c r="L182" i="1" s="1"/>
  <c r="L101" i="1"/>
  <c r="L93" i="1"/>
  <c r="L92" i="1" s="1"/>
  <c r="L79" i="1"/>
  <c r="L78" i="1" s="1"/>
  <c r="L66" i="1"/>
  <c r="L65" i="1"/>
  <c r="L63" i="1"/>
  <c r="L59" i="1"/>
  <c r="L50" i="1"/>
  <c r="L43" i="1"/>
  <c r="L40" i="1"/>
  <c r="L31" i="1"/>
  <c r="L29" i="1"/>
  <c r="L28" i="1"/>
  <c r="L24" i="1"/>
  <c r="L23" i="1" s="1"/>
  <c r="L747" i="1" s="1"/>
  <c r="J483" i="1"/>
  <c r="J482" i="1" s="1"/>
  <c r="I717" i="1"/>
  <c r="I707" i="1"/>
  <c r="I706" i="1"/>
  <c r="I703" i="1"/>
  <c r="I702" i="1" s="1"/>
  <c r="I667" i="1"/>
  <c r="I650" i="1"/>
  <c r="I646" i="1"/>
  <c r="I639" i="1"/>
  <c r="I635" i="1"/>
  <c r="I631" i="1"/>
  <c r="I620" i="1"/>
  <c r="I601" i="1"/>
  <c r="I592" i="1"/>
  <c r="I591" i="1" s="1"/>
  <c r="I588" i="1"/>
  <c r="I586" i="1"/>
  <c r="I567" i="1"/>
  <c r="I544" i="1"/>
  <c r="I528" i="1"/>
  <c r="I527" i="1" s="1"/>
  <c r="I498" i="1"/>
  <c r="I487" i="1"/>
  <c r="I485" i="1"/>
  <c r="I247" i="1"/>
  <c r="I245" i="1"/>
  <c r="I244" i="1"/>
  <c r="I241" i="1"/>
  <c r="I240" i="1" s="1"/>
  <c r="I233" i="1"/>
  <c r="I222" i="1"/>
  <c r="I202" i="1"/>
  <c r="I199" i="1"/>
  <c r="I182" i="1" s="1"/>
  <c r="I101" i="1"/>
  <c r="I93" i="1"/>
  <c r="I92" i="1" s="1"/>
  <c r="I79" i="1"/>
  <c r="I78" i="1" s="1"/>
  <c r="I66" i="1"/>
  <c r="I65" i="1"/>
  <c r="I63" i="1"/>
  <c r="I59" i="1"/>
  <c r="I28" i="1" s="1"/>
  <c r="I50" i="1"/>
  <c r="I43" i="1"/>
  <c r="I40" i="1"/>
  <c r="I31" i="1"/>
  <c r="I29" i="1"/>
  <c r="I24" i="1"/>
  <c r="I23" i="1"/>
  <c r="J485" i="1"/>
  <c r="J247" i="1"/>
  <c r="J245" i="1"/>
  <c r="J244" i="1" s="1"/>
  <c r="J241" i="1"/>
  <c r="J240" i="1"/>
  <c r="J233" i="1"/>
  <c r="J222" i="1"/>
  <c r="J202" i="1"/>
  <c r="J199" i="1"/>
  <c r="J182" i="1" s="1"/>
  <c r="J101" i="1"/>
  <c r="J93" i="1"/>
  <c r="J92" i="1"/>
  <c r="J79" i="1"/>
  <c r="J78" i="1"/>
  <c r="J66" i="1"/>
  <c r="J65" i="1"/>
  <c r="J63" i="1"/>
  <c r="J59" i="1"/>
  <c r="J50" i="1"/>
  <c r="J43" i="1"/>
  <c r="J717" i="1"/>
  <c r="J706" i="1" s="1"/>
  <c r="J707" i="1"/>
  <c r="J703" i="1"/>
  <c r="J702" i="1"/>
  <c r="J667" i="1"/>
  <c r="J650" i="1"/>
  <c r="J646" i="1"/>
  <c r="J639" i="1"/>
  <c r="J591" i="1" s="1"/>
  <c r="J635" i="1"/>
  <c r="J631" i="1"/>
  <c r="J620" i="1"/>
  <c r="J601" i="1"/>
  <c r="J592" i="1"/>
  <c r="J588" i="1"/>
  <c r="J586" i="1"/>
  <c r="J567" i="1"/>
  <c r="J544" i="1"/>
  <c r="J527" i="1" s="1"/>
  <c r="J528" i="1"/>
  <c r="J498" i="1"/>
  <c r="J487" i="1"/>
  <c r="J418" i="1"/>
  <c r="K485" i="1"/>
  <c r="K482" i="1" s="1"/>
  <c r="K247" i="1"/>
  <c r="K245" i="1"/>
  <c r="K244" i="1" s="1"/>
  <c r="K241" i="1"/>
  <c r="K240" i="1" s="1"/>
  <c r="K233" i="1"/>
  <c r="K222" i="1"/>
  <c r="K202" i="1"/>
  <c r="K182" i="1" s="1"/>
  <c r="K199" i="1"/>
  <c r="K101" i="1"/>
  <c r="K93" i="1"/>
  <c r="K92" i="1" s="1"/>
  <c r="K79" i="1"/>
  <c r="K78" i="1" s="1"/>
  <c r="K66" i="1"/>
  <c r="K65" i="1" s="1"/>
  <c r="K63" i="1"/>
  <c r="K59" i="1"/>
  <c r="K50" i="1"/>
  <c r="K43" i="1"/>
  <c r="K717" i="1"/>
  <c r="K707" i="1"/>
  <c r="K706" i="1" s="1"/>
  <c r="K703" i="1"/>
  <c r="K702" i="1" s="1"/>
  <c r="K667" i="1"/>
  <c r="K650" i="1"/>
  <c r="K646" i="1"/>
  <c r="K639" i="1"/>
  <c r="K635" i="1"/>
  <c r="K631" i="1"/>
  <c r="K620" i="1"/>
  <c r="K591" i="1" s="1"/>
  <c r="K601" i="1"/>
  <c r="K592" i="1"/>
  <c r="K588" i="1"/>
  <c r="K586" i="1"/>
  <c r="K567" i="1"/>
  <c r="K544" i="1"/>
  <c r="K528" i="1"/>
  <c r="K527" i="1" s="1"/>
  <c r="K498" i="1"/>
  <c r="K487" i="1"/>
  <c r="K418" i="1"/>
  <c r="K747" i="1" l="1"/>
  <c r="H747" i="1"/>
  <c r="M747" i="1"/>
  <c r="J747" i="1"/>
  <c r="I747" i="1"/>
  <c r="L749" i="1" l="1"/>
  <c r="M3" i="1"/>
  <c r="L750" i="1"/>
  <c r="M750" i="1" s="1"/>
</calcChain>
</file>

<file path=xl/sharedStrings.xml><?xml version="1.0" encoding="utf-8"?>
<sst xmlns="http://schemas.openxmlformats.org/spreadsheetml/2006/main" count="3633" uniqueCount="827">
  <si>
    <t>Wydatki Gminy Mosina w latach 2020-2022</t>
  </si>
  <si>
    <t>lp</t>
  </si>
  <si>
    <t>Dział</t>
  </si>
  <si>
    <t>Dział nazwa</t>
  </si>
  <si>
    <t>Rozdział</t>
  </si>
  <si>
    <t>§</t>
  </si>
  <si>
    <t>Treść</t>
  </si>
  <si>
    <t>2020                                    Wykonanie</t>
  </si>
  <si>
    <t>2021                                              Plan</t>
  </si>
  <si>
    <t>2021                25.11.2021</t>
  </si>
  <si>
    <t>2022                   Plan                         (Odnowa)</t>
  </si>
  <si>
    <t>010</t>
  </si>
  <si>
    <t>Rolnictwo i łowiectwo</t>
  </si>
  <si>
    <t>01008</t>
  </si>
  <si>
    <t>Melioracje wodne</t>
  </si>
  <si>
    <t>Zakup usług pozostałych</t>
  </si>
  <si>
    <t>01010</t>
  </si>
  <si>
    <t>Infrastruktura wodociągowa i sanitacyjna wsi</t>
  </si>
  <si>
    <t>4270</t>
  </si>
  <si>
    <t>Zakup usług remontowych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</si>
  <si>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</si>
  <si>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</si>
  <si>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</si>
  <si>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</si>
  <si>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</si>
  <si>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</si>
  <si>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01043</t>
  </si>
  <si>
    <t>Infrastruktura wodociągowa wsi</t>
  </si>
  <si>
    <t>01044</t>
  </si>
  <si>
    <t>Infrastruktura sanitacyjna wsi</t>
  </si>
  <si>
    <t>01095</t>
  </si>
  <si>
    <t>Pozostała działalność</t>
  </si>
  <si>
    <t>4110</t>
  </si>
  <si>
    <t>Składki na ubezpieczenia społeczne</t>
  </si>
  <si>
    <t>4120</t>
  </si>
  <si>
    <t>Składki na Fundusz Pracy oraz Fundusz Solidarnościowy</t>
  </si>
  <si>
    <t>4170</t>
  </si>
  <si>
    <t>Wynagrodzenia bezosobowe</t>
  </si>
  <si>
    <t>4430</t>
  </si>
  <si>
    <t>Różne opłaty i składki</t>
  </si>
  <si>
    <t>020</t>
  </si>
  <si>
    <t>Leśnictwo</t>
  </si>
  <si>
    <t>02001</t>
  </si>
  <si>
    <t>Gospodarka leśna</t>
  </si>
  <si>
    <t>4300</t>
  </si>
  <si>
    <t>4600</t>
  </si>
  <si>
    <t>Kary, odszkodowania i grzywny wypłacane na rzecz osób prawnych i innych jednostek organizacyjnych</t>
  </si>
  <si>
    <t>600</t>
  </si>
  <si>
    <t>Transport i łączność</t>
  </si>
  <si>
    <t>60001</t>
  </si>
  <si>
    <t>Krajowe pasażerskie przewozy kolejowe</t>
  </si>
  <si>
    <t>2710</t>
  </si>
  <si>
    <t>Dotacja celowa na pomoc finansową udzielaną między jednostkami samorządu terytorialnego na dofinansowanie własnych zadań bieżących</t>
  </si>
  <si>
    <t>60004</t>
  </si>
  <si>
    <t>Lokalny transport zbiorowy</t>
  </si>
  <si>
    <t>2310</t>
  </si>
  <si>
    <t>Dotacje celowe przekazane gminie na zadania bieżące realizowane na podstawie porozumień (umów) między jednostkami samorządu terytorialnego</t>
  </si>
  <si>
    <t>4307</t>
  </si>
  <si>
    <t>4309</t>
  </si>
  <si>
    <t>6057</t>
  </si>
  <si>
    <t>6059</t>
  </si>
  <si>
    <t>60013</t>
  </si>
  <si>
    <t>Drogi publiczne wojewódzkie</t>
  </si>
  <si>
    <t>4520</t>
  </si>
  <si>
    <t>Opłaty na rzecz budżetów jednostek samorządu terytorialnego</t>
  </si>
  <si>
    <t>60014</t>
  </si>
  <si>
    <t>Drogi publiczne powiatowe</t>
  </si>
  <si>
    <t>Zwrot niewykorzystanych dotacji oraz płatności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</si>
  <si>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</si>
  <si>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</si>
  <si>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</si>
  <si>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</si>
  <si>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</si>
  <si>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</si>
  <si>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>4390</t>
  </si>
  <si>
    <t>Zakup usług obejmujących wykonanie ekspertyz, analiz i opinii</t>
  </si>
  <si>
    <t>Drogi wewnętrzne</t>
  </si>
  <si>
    <t>Płatne parkowanie</t>
  </si>
  <si>
    <t>630</t>
  </si>
  <si>
    <t>Turystyka</t>
  </si>
  <si>
    <t>63003</t>
  </si>
  <si>
    <t>Zadania w zakresie upowszechniania turystyki</t>
  </si>
  <si>
    <t>4260</t>
  </si>
  <si>
    <t>Zakup energii</t>
  </si>
  <si>
    <t>Podatek od nieruchomości</t>
  </si>
  <si>
    <t>700</t>
  </si>
  <si>
    <t>Gospodarka mieszkaniowa</t>
  </si>
  <si>
    <t>70005</t>
  </si>
  <si>
    <t>Gospodarka gruntami i nieruchomościami</t>
  </si>
  <si>
    <t>4380</t>
  </si>
  <si>
    <t>Zakup usług obejmujacych tłumaczenia</t>
  </si>
  <si>
    <t>4530</t>
  </si>
  <si>
    <t>Podatek od towarów i usług (VAT).</t>
  </si>
  <si>
    <t>4610</t>
  </si>
  <si>
    <t>Koszty postępowania sądowego i prokuratorskiego</t>
  </si>
  <si>
    <t>6060</t>
  </si>
  <si>
    <t>Wydatki na zakupy inwestycyjne jednostek budżetowych</t>
  </si>
  <si>
    <t>Towarzystwa Budownictwa Społecznego</t>
  </si>
  <si>
    <t>710</t>
  </si>
  <si>
    <t>Działalność usługowa</t>
  </si>
  <si>
    <t>71004</t>
  </si>
  <si>
    <t>Plany zagospodarowania przestrzennego</t>
  </si>
  <si>
    <t>4590</t>
  </si>
  <si>
    <t>Kary i odszkodowania wypłacane na rzecz osób fizycznych</t>
  </si>
  <si>
    <t>750</t>
  </si>
  <si>
    <t>Administracja publiczna</t>
  </si>
  <si>
    <t>75011</t>
  </si>
  <si>
    <t>Urzędy wojewódzkie</t>
  </si>
  <si>
    <t>4010</t>
  </si>
  <si>
    <t>Wynagrodzenia osobowe pracowników</t>
  </si>
  <si>
    <t>75022</t>
  </si>
  <si>
    <t>Rady gmin (miast i miast na prawach powiatu)</t>
  </si>
  <si>
    <t>3030</t>
  </si>
  <si>
    <t>Różne wydatki na rzecz osób fizycznych</t>
  </si>
  <si>
    <t>75023</t>
  </si>
  <si>
    <t>Urzędy gmin (miast i miast na prawach powiatu)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</si>
  <si>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</si>
  <si>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</si>
  <si>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</si>
  <si>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</si>
  <si>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</si>
  <si>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</si>
  <si>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4220</t>
  </si>
  <si>
    <t>Zakup środków żywności</t>
  </si>
  <si>
    <t>4280</t>
  </si>
  <si>
    <t>Zakup usług zdrowotnych</t>
  </si>
  <si>
    <t>4360</t>
  </si>
  <si>
    <t>Opłaty z tytułu zakupu usług telekomunikacyjnych</t>
  </si>
  <si>
    <t>4400</t>
  </si>
  <si>
    <t>Opłaty za administrowanie i czynsze za budynki, lokale i pomieszczenia garażowe</t>
  </si>
  <si>
    <t>4410</t>
  </si>
  <si>
    <t>Podróże służbowe krajowe</t>
  </si>
  <si>
    <t>4420</t>
  </si>
  <si>
    <t>Podróże służbowe zagraniczne</t>
  </si>
  <si>
    <t>4440</t>
  </si>
  <si>
    <t>Odpisy na zakładowy fundusz świadczeń socjalnych</t>
  </si>
  <si>
    <t>4700</t>
  </si>
  <si>
    <t>Szkolenia pracowników niebędących członkami korpusu służby cywilnej</t>
  </si>
  <si>
    <t>4710</t>
  </si>
  <si>
    <t>Wpłaty na PPK finansowane przez podmiot zatrudniający</t>
  </si>
  <si>
    <t>6067</t>
  </si>
  <si>
    <t>6069</t>
  </si>
  <si>
    <t>75056</t>
  </si>
  <si>
    <t>Spis powszechny i inne</t>
  </si>
  <si>
    <t>3040</t>
  </si>
  <si>
    <t>Nagrody o charakterze szczególnym niezaliczone do wynagrodzeń</t>
  </si>
  <si>
    <t>75075</t>
  </si>
  <si>
    <t>Promocja jednostek samorządu terytorialnego</t>
  </si>
  <si>
    <t>Centrum Projektów Polska Cyfrowa</t>
  </si>
  <si>
    <t>Zakup środków dydaktycznych i książek</t>
  </si>
  <si>
    <t>75095</t>
  </si>
  <si>
    <t>4190</t>
  </si>
  <si>
    <t>Nagrody konkursowe</t>
  </si>
  <si>
    <t>4480</t>
  </si>
  <si>
    <t>4500</t>
  </si>
  <si>
    <t>Pozostałe podatki na rzecz budżetów jednostek samorządu terytorialnego</t>
  </si>
  <si>
    <t xml:space="preserve">  Pozostałe odsetki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</si>
  <si>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</si>
  <si>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</si>
  <si>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</si>
  <si>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</si>
  <si>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Wybory Prezydenta Rzeczypospolitej Polskiej</t>
  </si>
  <si>
    <t>754</t>
  </si>
  <si>
    <t>Bezpieczeństwo publiczne i ochrona przeciwpożarowa</t>
  </si>
  <si>
    <t>75404</t>
  </si>
  <si>
    <t>Komendy wojewódzkie Policji</t>
  </si>
  <si>
    <t>2300</t>
  </si>
  <si>
    <t>Wpłaty jednostek na państwowy fundusz celowy</t>
  </si>
  <si>
    <t>75412</t>
  </si>
  <si>
    <t>Ochotnicze straże pożarne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</si>
  <si>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</si>
  <si>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</si>
  <si>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</si>
  <si>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</si>
  <si>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</si>
  <si>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 zaliczanych do sektora finansów publicznych</t>
  </si>
  <si>
    <t>75414</t>
  </si>
  <si>
    <t>Obrona cywilna</t>
  </si>
  <si>
    <t>75416</t>
  </si>
  <si>
    <t>Straż gminna (miejska)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</si>
  <si>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</si>
  <si>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</si>
  <si>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</si>
  <si>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</si>
  <si>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</si>
  <si>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</si>
  <si>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</si>
  <si>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</si>
  <si>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</si>
  <si>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</si>
  <si>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</si>
  <si>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</si>
  <si>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</si>
  <si>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</si>
  <si>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</si>
  <si>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</si>
  <si>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</si>
  <si>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</si>
  <si>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</si>
  <si>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</si>
  <si>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</si>
  <si>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</si>
  <si>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</si>
  <si>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 xml:space="preserve"> Zwrot dotacji oraz płatności wykorzystanych niezgodnie z przeznaczeniem lub wykorzystanych z naruszeniem procedur, o których mowa w art. 184 ustawy, pobranych nienależnie lub w nadmiernej wysokości</t>
  </si>
  <si>
    <t>4240</t>
  </si>
  <si>
    <t>Zakupy usług obejmujących wykonanie ekspertyz, analiz i opinii</t>
  </si>
  <si>
    <t>Odsetki od dotacji oraz płatności: wykorzystanych niezgodnie z przeznaczeniem lub wykorzystanych z naruszeniem procedur, o których mowa w art. 184 ustawy, pobranych nienależnie lub w nadmiernej wysokości</t>
  </si>
  <si>
    <t>Wynagrodzenia osobowe nauczycieli</t>
  </si>
  <si>
    <t>Dodatkowe wynagrodzenie roczne nauczycieli</t>
  </si>
  <si>
    <t>80103</t>
  </si>
  <si>
    <t>Oddziały przedszkolne w szkołach podstawowych</t>
  </si>
  <si>
    <t>4330</t>
  </si>
  <si>
    <t>Zakup usług przez jednostki samorządu terytorialnego od innych jednostek samorządu terytorialnego</t>
  </si>
  <si>
    <t>80104</t>
  </si>
  <si>
    <t>Przedszkola</t>
  </si>
  <si>
    <t>2590</t>
  </si>
  <si>
    <t>Dotacja podmiotowa z budżetu dla publicznej jednostki systemu oświaty prowadzonej przez osobę prawną inną niż jednostka samorządu terytorialnego lub przez osobę fizyczną</t>
  </si>
  <si>
    <t>80106</t>
  </si>
  <si>
    <t>Inne formy wychowania przedszkolnego</t>
  </si>
  <si>
    <t>Świetlice szkolne</t>
  </si>
  <si>
    <t>80113</t>
  </si>
  <si>
    <t>Dowożenie uczniów do szkół</t>
  </si>
  <si>
    <t>80132</t>
  </si>
  <si>
    <t>Szkoły artystyczne</t>
  </si>
  <si>
    <t>80146</t>
  </si>
  <si>
    <t>Dokształcanie i doskonalenie nauczycieli</t>
  </si>
  <si>
    <t>80148</t>
  </si>
  <si>
    <t>Stołówki szkolne i przedszkolne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</si>
  <si>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</si>
  <si>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</si>
  <si>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</si>
  <si>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</si>
  <si>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Zapewnienie uczniom prawa do bezpłatnego dostępu do podręczników, materiałów edukacyjnych lub materiałów ćwiczeniowych</t>
  </si>
  <si>
    <t>Dotacja celowa z budżetu na finansowanie lub dofinansowanie zadań zleconych do realizacji pozostałym jednostkom nie zaliczanym do sektora finansów publicznych</t>
  </si>
  <si>
    <t xml:space="preserve">  Zakup środków dydaktycznych i książek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</si>
  <si>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</si>
  <si>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</si>
  <si>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</si>
  <si>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</si>
  <si>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</si>
  <si>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</si>
  <si>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</si>
  <si>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</si>
  <si>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</si>
  <si>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</si>
  <si>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</t>
  </si>
  <si>
    <t>Pomoc społeczna</t>
  </si>
  <si>
    <t>85202</t>
  </si>
  <si>
    <t>Domy pomocy społecznej</t>
  </si>
  <si>
    <t>Ośrodki wsparcia</t>
  </si>
  <si>
    <t>85205</t>
  </si>
  <si>
    <t>Zadania w zakresie przeciwdziałania przemocy w rodzinie</t>
  </si>
  <si>
    <t>85213</t>
  </si>
  <si>
    <t>Składki na ubezpieczenie zdrowotne opłacane za osoby pobierające niektóre świadczenia z pomocy społecznej oraz za osoby uczestniczące w zajęciach w centrum integracji społecznej</t>
  </si>
  <si>
    <t>4130</t>
  </si>
  <si>
    <t>Składki na ubezpieczenie zdrowotne</t>
  </si>
  <si>
    <t>85214</t>
  </si>
  <si>
    <t>Zasiłki okresowe, celowe i pomoc w naturze oraz składki na ubezpieczenia emerytalne i rentowe</t>
  </si>
  <si>
    <t>3110</t>
  </si>
  <si>
    <t>Świadczenia społeczne</t>
  </si>
  <si>
    <t>85215</t>
  </si>
  <si>
    <t>Dodatki mieszkaniowe</t>
  </si>
  <si>
    <t>85216</t>
  </si>
  <si>
    <t>Zasiłki stałe</t>
  </si>
  <si>
    <t>85219</t>
  </si>
  <si>
    <t>Ośrodki pomocy społecznej</t>
  </si>
  <si>
    <t>2950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</si>
  <si>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</si>
  <si>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</si>
  <si>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85228</t>
  </si>
  <si>
    <t>Usługi opiekuńcze i specjalistyczne usługi opiekuńcze</t>
  </si>
  <si>
    <t>85230</t>
  </si>
  <si>
    <t>Pomoc w zakresie dożywiania</t>
  </si>
  <si>
    <t>85295</t>
  </si>
  <si>
    <t>853</t>
  </si>
  <si>
    <t>Pozostałe zadania w zakresie polityki społecznej</t>
  </si>
  <si>
    <t>85326</t>
  </si>
  <si>
    <t>Fundusz Solidarnościowy</t>
  </si>
  <si>
    <t>Pomoc dla repatriantów</t>
  </si>
  <si>
    <t>85395</t>
  </si>
  <si>
    <t>854</t>
  </si>
  <si>
    <t>Edukacyjna opieka wychowawcza</t>
  </si>
  <si>
    <t>85401</t>
  </si>
  <si>
    <t>85404</t>
  </si>
  <si>
    <t>Wczesne wspomaganie rozwoju dziecka</t>
  </si>
  <si>
    <t>85412</t>
  </si>
  <si>
    <t>Kolonie i obozy oraz inne formy wypoczynku dzieci i młodzieży szkolnej, a także szkolenia młodzieży</t>
  </si>
  <si>
    <t>85415</t>
  </si>
  <si>
    <t>Pomoc materialna dla uczniów o charakterze socjalnym</t>
  </si>
  <si>
    <t>3240</t>
  </si>
  <si>
    <t>Stypendia dla uczniów</t>
  </si>
  <si>
    <t xml:space="preserve"> Inne formy pomocy dla uczniów</t>
  </si>
  <si>
    <t>85416</t>
  </si>
  <si>
    <t>Pomoc materialna dla uczniów o charakterze motywacyjnym</t>
  </si>
  <si>
    <t>85446</t>
  </si>
  <si>
    <t>85495</t>
  </si>
  <si>
    <t>855</t>
  </si>
  <si>
    <t>Rodzina</t>
  </si>
  <si>
    <t>85501</t>
  </si>
  <si>
    <t>Świadczenie wychowawcze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</si>
  <si>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</si>
  <si>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</si>
  <si>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</si>
  <si>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</si>
  <si>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85504</t>
  </si>
  <si>
    <t>Wspieranie rodziny</t>
  </si>
  <si>
    <t>Tworzenie i funkcjonowanie żłobków</t>
  </si>
  <si>
    <t>Dzienni opiekunowie</t>
  </si>
  <si>
    <t>85508</t>
  </si>
  <si>
    <t>Rodziny zastępcze</t>
  </si>
  <si>
    <t>85513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</si>
  <si>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</si>
  <si>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</si>
  <si>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</si>
  <si>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2830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</si>
  <si>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</si>
  <si>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</si>
  <si>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</si>
  <si>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</si>
  <si>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</si>
  <si>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</si>
  <si>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2900</t>
  </si>
  <si>
    <t>Wpłaty gmin i powiatów na rzecz innych jednostek samorządu terytorialnego oraz związków gmin, związków powiatowo-gminnych, związków powiatów, związków metropolitalnych na dofinansowanie zadań bieżących</t>
  </si>
  <si>
    <t>6010</t>
  </si>
  <si>
    <t>Wydatki na zakup i objęcie akcji i udziałów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</si>
  <si>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</si>
  <si>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</si>
  <si>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</si>
  <si>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</si>
  <si>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</si>
  <si>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</si>
  <si>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90013</t>
  </si>
  <si>
    <t>Schroniska dla zwierząt</t>
  </si>
  <si>
    <t>90015</t>
  </si>
  <si>
    <t>Oświetlenie ulic, placów i dróg</t>
  </si>
  <si>
    <t>90026</t>
  </si>
  <si>
    <t>Pozostałe działania związane z gospodarką odpadami</t>
  </si>
  <si>
    <t>2320</t>
  </si>
  <si>
    <t>Dotacje celowe przekazane dla powiatu na zadania bieżące realizowane na podstawie porozumień (umów) między jednostkami samorządu terytorialnego</t>
  </si>
  <si>
    <t>90095</t>
  </si>
  <si>
    <t>4277</t>
  </si>
  <si>
    <t>4279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</si>
  <si>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</si>
  <si>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</si>
  <si>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</si>
  <si>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</si>
  <si>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</si>
  <si>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</si>
  <si>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2480</t>
  </si>
  <si>
    <t>Dotacja podmiotowa z budżetu dla samorządowej instytucji kultury</t>
  </si>
  <si>
    <t>92110</t>
  </si>
  <si>
    <t>Galerie i biura wystaw artystycznych</t>
  </si>
  <si>
    <t>92116</t>
  </si>
  <si>
    <t>Biblioteki</t>
  </si>
  <si>
    <t>92120</t>
  </si>
  <si>
    <t>Ochrona zabytków i opieka nad zabytkami</t>
  </si>
  <si>
    <t>925</t>
  </si>
  <si>
    <t>Ogrody botaniczne i zoologiczne oraz naturalne obszary i obiekty chronionej przyrody</t>
  </si>
  <si>
    <t>92504</t>
  </si>
  <si>
    <t>Ogrody botaniczne i zoologiczne</t>
  </si>
  <si>
    <t>926</t>
  </si>
  <si>
    <t>Kultura fizyczna</t>
  </si>
  <si>
    <t>92601</t>
  </si>
  <si>
    <t>Obiekty sportowe</t>
  </si>
  <si>
    <t>92605</t>
  </si>
  <si>
    <t>Zadania w zakresie kultury fizycznej</t>
  </si>
  <si>
    <t>4090</t>
  </si>
  <si>
    <t>Honoraria</t>
  </si>
  <si>
    <t>92695</t>
  </si>
  <si>
    <t>Razem:</t>
  </si>
  <si>
    <t>2022                   Plan                         Burmistrz</t>
  </si>
  <si>
    <t>zmiana %</t>
  </si>
  <si>
    <t>zmiana zł</t>
  </si>
  <si>
    <t>nr wniosku</t>
  </si>
  <si>
    <t>treść wniosku</t>
  </si>
  <si>
    <t>Etykiety wierszy</t>
  </si>
  <si>
    <t>Suma końcowa</t>
  </si>
  <si>
    <t>(Wiele elementów)</t>
  </si>
  <si>
    <t>tekst</t>
  </si>
  <si>
    <t>Suma z zmiana zł</t>
  </si>
  <si>
    <t>Zmniejszenie w dziale 010 wydatków o 2 000,00 zł</t>
  </si>
  <si>
    <t>Zmniejszenie w dziale 020 wydatków o 4 650,00 zł</t>
  </si>
  <si>
    <t>Zmniejszenie w dziale 630 wydatków o 23 651,10 zł</t>
  </si>
  <si>
    <t>Zmniejszenie w dziale 700 wydatków o 298 800,00 zł</t>
  </si>
  <si>
    <t>Zmniejszenie w dziale 710 wydatków o 11 027,00 zł</t>
  </si>
  <si>
    <t>Zmniejszenie w dziale 750 wydatków o 757 868,53 zł</t>
  </si>
  <si>
    <t>Zmniejszenie w dziale 754 wydatków o 69 406,26 zł</t>
  </si>
  <si>
    <t>Zmniejszenie w dziale 757 wydatków o 78 000,00 zł</t>
  </si>
  <si>
    <t>Zmniejszenie w dziale 758 wydatków o 67 816,66 zł</t>
  </si>
  <si>
    <t>Zmniejszenie w dziale 801 wydatków o 3 359 436,46 zł</t>
  </si>
  <si>
    <t>Zmniejszenie w dziale 851 wydatków o 3 232,05 zł</t>
  </si>
  <si>
    <t>Zmniejszenie w dziale 852 wydatków o 108 260,48 zł</t>
  </si>
  <si>
    <t>Zmniejszenie w dziale 853 wydatków o 20 994,53 zł</t>
  </si>
  <si>
    <t>Zmniejszenie w dziale 854 wydatków o 4 412,25 zł</t>
  </si>
  <si>
    <t>Zmniejszenie w dziale 855 wydatków o 78 638,39 zł</t>
  </si>
  <si>
    <t>Zmniejszenie w dziale 900 wydatków o 1 314 125,37 zł</t>
  </si>
  <si>
    <t>Zmniejszenie w dziale 921 wydatków o 23 492,11 zł</t>
  </si>
  <si>
    <t>Zmniejszenie w dziale 925 wydatków o 500,00 zł</t>
  </si>
  <si>
    <t>Zmniejszenie w dziale 926 wydatków o 147 437,10 zł</t>
  </si>
  <si>
    <t>Zmniejszenie w dziale 010 rozdziale 01008 wydatków o 1 000,00 zł</t>
  </si>
  <si>
    <t>Zmniejszenie w dziale 010 rozdziale 01043 wydatków o 500,00 zł</t>
  </si>
  <si>
    <t>Zmniejszenie w dziale 010 rozdziale 01044 wydatków o 500,00 zł</t>
  </si>
  <si>
    <t>Zmniejszenie w dziale 020 rozdziale 02001 wydatków o 4 650,00 zł</t>
  </si>
  <si>
    <t>Zmniejszenie w dziale 600 rozdziale 60017 wydatków o 40 703,00 zł</t>
  </si>
  <si>
    <t>Zmniejszenie w dziale 600 rozdziale 60019 wydatków o 12 500,00 zł</t>
  </si>
  <si>
    <t>Zmniejszenie w dziale 600 rozdziale 60001 wydatków o 8 108,97 zł</t>
  </si>
  <si>
    <t>Zmniejszenie w dziale 600 rozdziale 60004 wydatków o 191 734,28 zł</t>
  </si>
  <si>
    <t>Zmniejszenie w dziale 600 rozdziale 60013 wydatków o 35,00 zł</t>
  </si>
  <si>
    <t>Zmniejszenie w dziale 600 rozdziale 60016 wydatków o 65 430,20 zł</t>
  </si>
  <si>
    <t>Zmniejszenie w dziale 630 rozdziale 63003 wydatków o 23 651,10 zł</t>
  </si>
  <si>
    <t>Zmniejszenie w dziale 700 rozdziale 70005 wydatków o 298 800,00 zł</t>
  </si>
  <si>
    <t>Zmniejszenie w dziale 710 rozdziale 71004 wydatków o 11 027,00 zł</t>
  </si>
  <si>
    <t>Zmniejszenie w dziale 750 rozdziale 75022 wydatków o 22 467,50 zł</t>
  </si>
  <si>
    <t>Zmniejszenie w dziale 750 rozdziale 75023 wydatków o 623 643,88 zł</t>
  </si>
  <si>
    <t>Zmniejszenie w dziale 750 rozdziale 75075 wydatków o 97 785,00 zł</t>
  </si>
  <si>
    <t>Zmniejszenie w dziale 750 rozdziale 75095 wydatków o 13 972,15 zł</t>
  </si>
  <si>
    <t>Zmniejszenie w dziale 754 rozdziale 75414 wydatków o 761,25 zł</t>
  </si>
  <si>
    <t>Zmniejszenie w dziale 754 rozdziale 75416 wydatków o 54 374,09 zł</t>
  </si>
  <si>
    <t>Zmniejszenie w dziale 754 rozdziale 75421 wydatków o 6 136,85 zł</t>
  </si>
  <si>
    <t>Zmniejszenie w dziale 754 rozdziale 75495 wydatków o 8 134,07 zł</t>
  </si>
  <si>
    <t>Zmniejszenie w dziale 757 rozdziale 75702 wydatków o 78 000,00 zł</t>
  </si>
  <si>
    <t>Zmniejszenie w dziale 758 rozdziale 75818 wydatków o 67 816,66 zł</t>
  </si>
  <si>
    <t>Zmniejszenie w dziale 801 rozdziale 80107 wydatków o 107 876,99 zł</t>
  </si>
  <si>
    <t>Zmniejszenie w dziale 801 rozdziale 80153 wydatków o 21 386,03 zł</t>
  </si>
  <si>
    <t>Zmniejszenie w dziale 801 rozdziale 80101 wydatków o 1 848 910,41 zł</t>
  </si>
  <si>
    <t>Zmniejszenie w dziale 801 rozdziale 80103 wydatków o 105 414,65 zł</t>
  </si>
  <si>
    <t>Zmniejszenie w dziale 801 rozdziale 80104 wydatków o 969 279,90 zł</t>
  </si>
  <si>
    <t>Zmniejszenie w dziale 801 rozdziale 80106 wydatków o 1 000,00 zł</t>
  </si>
  <si>
    <t>Zmniejszenie w dziale 801 rozdziale 80113 wydatków o 100 000,00 zł</t>
  </si>
  <si>
    <t>Zmniejszenie w dziale 801 rozdziale 80146 wydatków o 11 809,20 zł</t>
  </si>
  <si>
    <t>Zmniejszenie w dziale 801 rozdziale 80148 wydatków o 19 511,85 zł</t>
  </si>
  <si>
    <t>Zmniejszenie w dziale 801 rozdziale 80149 wydatków o 71 115,06 zł</t>
  </si>
  <si>
    <t>Zmniejszenie w dziale 801 rozdziale 80150 wydatków o 102 711,68 zł</t>
  </si>
  <si>
    <t>Zmniejszenie w dziale 801 rozdziale 80195 wydatków o 420,70 zł</t>
  </si>
  <si>
    <t>Zmniejszenie w dziale 851 rozdziale 85158 wydatków o 3 232,05 zł</t>
  </si>
  <si>
    <t>Zmniejszenie w dziale 852 rozdziale 85202 wydatków o 22 000,00 zł</t>
  </si>
  <si>
    <t>Zmniejszenie w dziale 852 rozdziale 85205 wydatków o 358,75 zł</t>
  </si>
  <si>
    <t>Zmniejszenie w dziale 852 rozdziale 85219 wydatków o 85 901,73 zł</t>
  </si>
  <si>
    <t>Zmniejszenie w dziale 853 rozdziale 85334 wydatków o 600,00 zł</t>
  </si>
  <si>
    <t>Zmniejszenie w dziale 853 rozdziale 85326 wydatków o 5 000,00 zł</t>
  </si>
  <si>
    <t>Zmniejszenie w dziale 853 rozdziale 85395 wydatków o 15 394,53 zł</t>
  </si>
  <si>
    <t>Zmniejszenie w dziale 854 rozdziale 85404 wydatków o 3 250,00 zł</t>
  </si>
  <si>
    <t>Zmniejszenie w dziale 854 rozdziale 85412 wydatków o 1 028,25 zł</t>
  </si>
  <si>
    <t>Zmniejszenie w dziale 854 rozdziale 85446 wydatków o 134,00 zł</t>
  </si>
  <si>
    <t>Zmniejszenie w dziale 855 rozdziale 85501 wydatków o 6 373,10 zł</t>
  </si>
  <si>
    <t>Zmniejszenie w dziale 855 rozdziale 85502 wydatków o 40 405,26 zł</t>
  </si>
  <si>
    <t>Zmniejszenie w dziale 855 rozdziale 85504 wydatków o 4 567,58 zł</t>
  </si>
  <si>
    <t>Zmniejszenie w dziale 855 rozdziale 85513 wydatków o 2 742,45 zł</t>
  </si>
  <si>
    <t>Zmniejszenie w dziale 855 rozdziale 85516 wydatków o 24 550,00 zł</t>
  </si>
  <si>
    <t>Zmniejszenie w dziale 900 rozdziale 90001 wydatków o 16 850,00 zł</t>
  </si>
  <si>
    <t>Zmniejszenie w dziale 900 rozdziale 90002 wydatków o 610 526,40 zł</t>
  </si>
  <si>
    <t>Zmniejszenie w dziale 900 rozdziale 90004 wydatków o 423 157,90 zł</t>
  </si>
  <si>
    <t>Zmniejszenie w dziale 900 rozdziale 90005 wydatków o 77 850,00 zł</t>
  </si>
  <si>
    <t>Zmniejszenie w dziale 900 rozdziale 90013 wydatków o 11 000,00 zł</t>
  </si>
  <si>
    <t>Zmniejszenie w dziale 900 rozdziale 90015 wydatków o 141 507,50 zł</t>
  </si>
  <si>
    <t>Zmniejszenie w dziale 900 rozdziale 90026 wydatków o 24 485,00 zł</t>
  </si>
  <si>
    <t>Zmniejszenie w dziale 900 rozdziale 90095 wydatków o 8 748,57 zł</t>
  </si>
  <si>
    <t>Zmniejszenie w dziale 921 rozdziale 92109 wydatków o 23 492,11 zł</t>
  </si>
  <si>
    <t>Zmniejszenie w dziale 925 rozdziale 92504 wydatków o 500,00 zł</t>
  </si>
  <si>
    <t>Zmniejszenie w dziale 926 rozdziale 92601 wydatków o 8 891,35 zł</t>
  </si>
  <si>
    <t>Zmniejszenie w dziale 926 rozdziale 92605 wydatków o 138 370,75 zł</t>
  </si>
  <si>
    <t>Zmniejszenie w dziale 926 rozdziale 92695 wydatków o 175,00 zł</t>
  </si>
  <si>
    <t>Zmniejszenie w dziale 010 w rozdziale 01008 w paragrafie 4300 wydatku o 1 000,00 zł</t>
  </si>
  <si>
    <t>Zmniejszenie w dziale 010 w rozdziale 01043 w paragrafie 4270 wydatku o 500,00 zł</t>
  </si>
  <si>
    <t>Zmniejszenie w dziale 010 w rozdziale 01044 w paragrafie 4270 wydatku o 500,00 zł</t>
  </si>
  <si>
    <t>Zmniejszenie w dziale 020 w rozdziale 02001 w paragrafie 4300 wydatku o 1 650,00 zł</t>
  </si>
  <si>
    <t>Zmniejszenie w dziale 020 w rozdziale 02001 w paragrafie 4430 wydatku o 3 000,00 zł</t>
  </si>
  <si>
    <t>Zmniejszenie w dziale 600 w rozdziale 60001 w paragrafie 2710 wydatku o 8 108,97 zł</t>
  </si>
  <si>
    <t>Zmniejszenie w dziale 600 w rozdziale 60004 w paragrafie 2310 wydatku o 89 684,00 zł</t>
  </si>
  <si>
    <t>Zmniejszenie w dziale 600 w rozdziale 60004 w paragrafie 2710 wydatku o 5 250,00 zł</t>
  </si>
  <si>
    <t>Zmniejszenie w dziale 600 w rozdziale 60004 w paragrafie 4300 wydatku o 96 800,28 zł</t>
  </si>
  <si>
    <t>Zmniejszenie w dziale 600 w rozdziale 60013 w paragrafie 4520 wydatku o 35,00 zł</t>
  </si>
  <si>
    <t>Zmniejszenie w dziale 600 w rozdziale 60014 w paragrafie 4520 wydatku o 75,00 zł</t>
  </si>
  <si>
    <t>Zmniejszenie w dziale 600 w rozdziale 60014 w paragrafie 6300 wydatku o 5 750,00 zł</t>
  </si>
  <si>
    <t>Zmniejszenie w dziale 600 w rozdziale 60016 w paragrafie 4210 wydatku o 1 966,00 zł</t>
  </si>
  <si>
    <t>Zmniejszenie w dziale 600 w rozdziale 60016 w paragrafie 4270 wydatku o 14 371,10 zł</t>
  </si>
  <si>
    <t>Zmniejszenie w dziale 600 w rozdziale 60016 w paragrafie 4300 wydatku o 48 093,10 zł</t>
  </si>
  <si>
    <t>Zmniejszenie w dziale 600 w rozdziale 60016 w paragrafie 4390 wydatku o 1 000,00 zł</t>
  </si>
  <si>
    <t>Zmniejszenie w dziale 600 w rozdziale 60017 w paragrafie 4210 wydatku o 728,00 zł</t>
  </si>
  <si>
    <t>Zmniejszenie w dziale 600 w rozdziale 60017 w paragrafie 4270 wydatku o 11 247,50 zł</t>
  </si>
  <si>
    <t>Zmniejszenie w dziale 600 w rozdziale 60017 w paragrafie 4300 wydatku o 28 727,50 zł</t>
  </si>
  <si>
    <t>Zmniejszenie w dziale 600 w rozdziale 60019 w paragrafie 4300 wydatku o 12 500,00 zł</t>
  </si>
  <si>
    <t>Zmniejszenie w dziale 630 w rozdziale 63003 w paragrafie 4110 wydatku o 679,35 zł</t>
  </si>
  <si>
    <t>Zmniejszenie w dziale 630 w rozdziale 63003 w paragrafie 4120 wydatku o 95,40 zł</t>
  </si>
  <si>
    <t>Zmniejszenie w dziale 630 w rozdziale 63003 w paragrafie 4170 wydatku o 3 847,20 zł</t>
  </si>
  <si>
    <t>Zmniejszenie w dziale 630 w rozdziale 63003 w paragrafie 4210 wydatku o 2 062,75 zł</t>
  </si>
  <si>
    <t>Zmniejszenie w dziale 630 w rozdziale 63003 w paragrafie 4260 wydatku o 451,50 zł</t>
  </si>
  <si>
    <t>Zmniejszenie w dziale 630 w rozdziale 63003 w paragrafie 4270 wydatku o 12 550,00 zł</t>
  </si>
  <si>
    <t>Zmniejszenie w dziale 630 w rozdziale 63003 w paragrafie 4300 wydatku o 3 618,80 zł</t>
  </si>
  <si>
    <t>Zmniejszenie w dziale 630 w rozdziale 63003 w paragrafie 4390 wydatku o 221,10 zł</t>
  </si>
  <si>
    <t>Zmniejszenie w dziale 630 w rozdziale 63003 w paragrafie 4430 wydatku o 125,00 zł</t>
  </si>
  <si>
    <t>Zmniejszenie w dziale 700 w rozdziale 70005 w paragrafie 4260 wydatku o 7 500,00 zł</t>
  </si>
  <si>
    <t>Zmniejszenie w dziale 700 w rozdziale 70005 w paragrafie 4270 wydatku o 10 250,00 zł</t>
  </si>
  <si>
    <t>Zmniejszenie w dziale 700 w rozdziale 70005 w paragrafie 4300 wydatku o 44 000,00 zł</t>
  </si>
  <si>
    <t>Zmniejszenie w dziale 700 w rozdziale 70005 w paragrafie 4380 wydatku o 50,00 zł</t>
  </si>
  <si>
    <t>Zmniejszenie w dziale 700 w rozdziale 70005 w paragrafie 4390 wydatku o 1 000,00 zł</t>
  </si>
  <si>
    <t>Zmniejszenie w dziale 700 w rozdziale 70005 w paragrafie 4530 wydatku o 30 000,00 zł</t>
  </si>
  <si>
    <t>Zmniejszenie w dziale 700 w rozdziale 70005 w paragrafie 4610 wydatku o 1 000,00 zł</t>
  </si>
  <si>
    <t>Zmniejszenie w dziale 700 w rozdziale 70005 w paragrafie 6060 wydatku o 205 000,00 zł</t>
  </si>
  <si>
    <t>Zmniejszenie w dziale 710 w rozdziale 71004 w paragrafie 4110 wydatku o 144,30 zł</t>
  </si>
  <si>
    <t>Zmniejszenie w dziale 710 w rozdziale 71004 w paragrafie 4120 wydatku o 20,20 zł</t>
  </si>
  <si>
    <t>Zmniejszenie w dziale 710 w rozdziale 71004 w paragrafie 4170 wydatku o 812,50 zł</t>
  </si>
  <si>
    <t>Zmniejszenie w dziale 710 w rozdziale 71004 w paragrafie 4300 wydatku o 8 550,00 zł</t>
  </si>
  <si>
    <t>Zmniejszenie w dziale 710 w rozdziale 71004 w paragrafie 4390 wydatku o 1 500,00 zł</t>
  </si>
  <si>
    <t>Zmniejszenie w dziale 750 w rozdziale 75022 w paragrafie 3030 wydatku o 18 742,50 zł</t>
  </si>
  <si>
    <t>Zmniejszenie w dziale 750 w rozdziale 75022 w paragrafie 4210 wydatku o 175,00 zł</t>
  </si>
  <si>
    <t>Zmniejszenie w dziale 750 w rozdziale 75022 w paragrafie 4260 wydatku o 50,00 zł</t>
  </si>
  <si>
    <t>Zmniejszenie w dziale 750 w rozdziale 75022 w paragrafie 4300 wydatku o 3 500,00 zł</t>
  </si>
  <si>
    <t>Zmniejszenie w dziale 750 w rozdziale 75023 w paragrafie 3020 wydatku o 1 575,00 zł</t>
  </si>
  <si>
    <t>Zmniejszenie w dziale 750 w rozdziale 75023 w paragrafie 4010 wydatku o 372 305,30 zł</t>
  </si>
  <si>
    <t>Zmniejszenie w dziale 750 w rozdziale 75023 w paragrafie 4040 wydatku o 27 500,00 zł</t>
  </si>
  <si>
    <t>Zmniejszenie w dziale 750 w rozdziale 75023 w paragrafie 4110 wydatku o 69 250,00 zł</t>
  </si>
  <si>
    <t>Zmniejszenie w dziale 750 w rozdziale 75023 w paragrafie 4120 wydatku o 9 750,00 zł</t>
  </si>
  <si>
    <t>Zmniejszenie w dziale 750 w rozdziale 75023 w paragrafie 4140 wydatku o 7 000,00 zł</t>
  </si>
  <si>
    <t>Zmniejszenie w dziale 750 w rozdziale 75023 w paragrafie 4170 wydatku o 6 380,00 zł</t>
  </si>
  <si>
    <t>Zmniejszenie w dziale 750 w rozdziale 75023 w paragrafie 4210 wydatku o 26 565,00 zł</t>
  </si>
  <si>
    <t>Zmniejszenie w dziale 750 w rozdziale 75023 w paragrafie 4220 wydatku o 210,00 zł</t>
  </si>
  <si>
    <t>Zmniejszenie w dziale 750 w rozdziale 75023 w paragrafie 4260 wydatku o 12 500,00 zł</t>
  </si>
  <si>
    <t>Zmniejszenie w dziale 750 w rozdziale 75023 w paragrafie 4270 wydatku o 6 500,00 zł</t>
  </si>
  <si>
    <t>Zmniejszenie w dziale 750 w rozdziale 75023 w paragrafie 4280 wydatku o 1 050,00 zł</t>
  </si>
  <si>
    <t>Zmniejszenie w dziale 750 w rozdziale 75023 w paragrafie 4300 wydatku o 50 400,00 zł</t>
  </si>
  <si>
    <t>Zmniejszenie w dziale 750 w rozdziale 75023 w paragrafie 4360 wydatku o 4 975,60 zł</t>
  </si>
  <si>
    <t>Zmniejszenie w dziale 750 w rozdziale 75023 w paragrafie 4380 wydatku o 50,00 zł</t>
  </si>
  <si>
    <t>Zmniejszenie w dziale 750 w rozdziale 75023 w paragrafie 4410 wydatku o 1 837,50 zł</t>
  </si>
  <si>
    <t>Zmniejszenie w dziale 750 w rozdziale 75023 w paragrafie 4420 wydatku o 100,00 zł</t>
  </si>
  <si>
    <t>Zmniejszenie w dziale 750 w rozdziale 75023 w paragrafie 4430 wydatku o 11 000,00 zł</t>
  </si>
  <si>
    <t>Zmniejszenie w dziale 750 w rozdziale 75023 w paragrafie 4440 wydatku o 9 520,49 zł</t>
  </si>
  <si>
    <t>Zmniejszenie w dziale 750 w rozdziale 75023 w paragrafie 4700 wydatku o 3 675,00 zł</t>
  </si>
  <si>
    <t>Zmniejszenie w dziale 750 w rozdziale 75023 w paragrafie 4710 wydatku o 1 500,00 zł</t>
  </si>
  <si>
    <t>Zmniejszenie w dziale 750 w rozdziale 75075 w paragrafie 4110 wydatku o 25,00 zł</t>
  </si>
  <si>
    <t>Zmniejszenie w dziale 750 w rozdziale 75075 w paragrafie 4120 wydatku o 10,00 zł</t>
  </si>
  <si>
    <t>Zmniejszenie w dziale 750 w rozdziale 75075 w paragrafie 4170 wydatku o 10 000,00 zł</t>
  </si>
  <si>
    <t>Zmniejszenie w dziale 750 w rozdziale 75075 w paragrafie 4210 wydatku o 35 000,00 zł</t>
  </si>
  <si>
    <t>Zmniejszenie w dziale 750 w rozdziale 75075 w paragrafie 4300 wydatku o 30 000,00 zł</t>
  </si>
  <si>
    <t>Zmniejszenie w dziale 750 w rozdziale 75075 w paragrafie 4380 wydatku o 2 000,00 zł</t>
  </si>
  <si>
    <t>Zmniejszenie w dziale 750 w rozdziale 75075 w paragrafie 4420 wydatku o 20 000,00 zł</t>
  </si>
  <si>
    <t>Zmniejszenie w dziale 750 w rozdziale 75075 w paragrafie 4430 wydatku o 750,00 zł</t>
  </si>
  <si>
    <t>Zmniejszenie w dziale 750 w rozdziale 75095 w paragrafie 4110 wydatku o 125,00 zł</t>
  </si>
  <si>
    <t>Zmniejszenie w dziale 750 w rozdziale 75095 w paragrafie 4120 wydatku o 16,00 zł</t>
  </si>
  <si>
    <t>Zmniejszenie w dziale 750 w rozdziale 75095 w paragrafie 4170 wydatku o 945,00 zł</t>
  </si>
  <si>
    <t>Zmniejszenie w dziale 750 w rozdziale 75095 w paragrafie 4210 wydatku o 500,00 zł</t>
  </si>
  <si>
    <t>Zmniejszenie w dziale 750 w rozdziale 75095 w paragrafie 4300 wydatku o 5 636,15 zł</t>
  </si>
  <si>
    <t>Zmniejszenie w dziale 750 w rozdziale 75095 w paragrafie 4430 wydatku o 3 000,00 zł</t>
  </si>
  <si>
    <t>Zmniejszenie w dziale 750 w rozdziale 75095 w paragrafie 4480 wydatku o 2 500,00 zł</t>
  </si>
  <si>
    <t>Zmniejszenie w dziale 750 w rozdziale 75095 w paragrafie 4610 wydatku o 1 250,00 zł</t>
  </si>
  <si>
    <t>Zmniejszenie w dziale 754 w rozdziale 75414 w paragrafie 4210 wydatku o 420,00 zł</t>
  </si>
  <si>
    <t>Zmniejszenie w dziale 754 w rozdziale 75414 w paragrafie 4300 wydatku o 341,25 zł</t>
  </si>
  <si>
    <t>Zmniejszenie w dziale 754 w rozdziale 75416 w paragrafie 3020 wydatku o 525,00 zł</t>
  </si>
  <si>
    <t>Zmniejszenie w dziale 754 w rozdziale 75416 w paragrafie 4010 wydatku o 35 776,60 zł</t>
  </si>
  <si>
    <t>Zmniejszenie w dziale 754 w rozdziale 75416 w paragrafie 4040 wydatku o 2 842,61 zł</t>
  </si>
  <si>
    <t>Zmniejszenie w dziale 754 w rozdziale 75416 w paragrafie 4110 wydatku o 6 669,29 zł</t>
  </si>
  <si>
    <t>Zmniejszenie w dziale 754 w rozdziale 75416 w paragrafie 4120 wydatku o 950,51 zł</t>
  </si>
  <si>
    <t>Zmniejszenie w dziale 754 w rozdziale 75416 w paragrafie 4140 wydatku o 700,00 zł</t>
  </si>
  <si>
    <t>Zmniejszenie w dziale 754 w rozdziale 75416 w paragrafie 4170 wydatku o 105,00 zł</t>
  </si>
  <si>
    <t>Zmniejszenie w dziale 754 w rozdziale 75416 w paragrafie 4210 wydatku o 2 100,00 zł</t>
  </si>
  <si>
    <t>Zmniejszenie w dziale 754 w rozdziale 75416 w paragrafie 4260 wydatku o 945,00 zł</t>
  </si>
  <si>
    <t>Zmniejszenie w dziale 754 w rozdziale 75416 w paragrafie 4280 wydatku o 250,00 zł</t>
  </si>
  <si>
    <t>Zmniejszenie w dziale 754 w rozdziale 75416 w paragrafie 4300 wydatku o 1 050,00 zł</t>
  </si>
  <si>
    <t>Zmniejszenie w dziale 754 w rozdziale 75416 w paragrafie 4360 wydatku o 577,50 zł</t>
  </si>
  <si>
    <t>Zmniejszenie w dziale 754 w rozdziale 75416 w paragrafie 4410 wydatku o 157,50 zł</t>
  </si>
  <si>
    <t>Zmniejszenie w dziale 754 w rozdziale 75416 w paragrafie 4430 wydatku o 262,50 zł</t>
  </si>
  <si>
    <t>Zmniejszenie w dziale 754 w rozdziale 75416 w paragrafie 4440 wydatku o 748,34 zł</t>
  </si>
  <si>
    <t>Zmniejszenie w dziale 754 w rozdziale 75416 w paragrafie 4700 wydatku o 300,00 zł</t>
  </si>
  <si>
    <t>Zmniejszenie w dziale 754 w rozdziale 75416 w paragrafie 4710 wydatku o 414,24 zł</t>
  </si>
  <si>
    <t>Zmniejszenie w dziale 754 w rozdziale 75421 w paragrafie 3030 wydatku o 221,45 zł</t>
  </si>
  <si>
    <t>Zmniejszenie w dziale 754 w rozdziale 75421 w paragrafie 4010 wydatku o 2 443,25 zł</t>
  </si>
  <si>
    <t>Zmniejszenie w dziale 754 w rozdziale 75421 w paragrafie 4110 wydatku o 607,15 zł</t>
  </si>
  <si>
    <t>Zmniejszenie w dziale 754 w rozdziale 75421 w paragrafie 4170 wydatku o 1 065,00 zł</t>
  </si>
  <si>
    <t>Zmniejszenie w dziale 754 w rozdziale 75421 w paragrafie 4210 wydatku o 1 000,00 zł</t>
  </si>
  <si>
    <t>Zmniejszenie w dziale 754 w rozdziale 75421 w paragrafie 4300 wydatku o 750,00 zł</t>
  </si>
  <si>
    <t>Zmniejszenie w dziale 754 w rozdziale 75421 w paragrafie 4710 wydatku o 50,00 zł</t>
  </si>
  <si>
    <t>Zmniejszenie w dziale 754 w rozdziale 75495 w paragrafie 4210 wydatku o 1 903,75 zł</t>
  </si>
  <si>
    <t>Zmniejszenie w dziale 754 w rozdziale 75495 w paragrafie 4260 wydatku o 750,00 zł</t>
  </si>
  <si>
    <t>Zmniejszenie w dziale 754 w rozdziale 75495 w paragrafie 4270 wydatku o 787,50 zł</t>
  </si>
  <si>
    <t>Zmniejszenie w dziale 754 w rozdziale 75495 w paragrafie 4300 wydatku o 4 482,82 zł</t>
  </si>
  <si>
    <t>Zmniejszenie w dziale 754 w rozdziale 75495 w paragrafie 4360 wydatku o 210,00 zł</t>
  </si>
  <si>
    <t>Zmniejszenie w dziale 757 w rozdziale 75702 w paragrafie 8090 wydatku o 13 000,00 zł</t>
  </si>
  <si>
    <t>Zmniejszenie w dziale 757 w rozdziale 75702 w paragrafie 8110 wydatku o 65 000,00 zł</t>
  </si>
  <si>
    <t>Zmniejszenie w dziale 758 w rozdziale 75818 w paragrafie 4810 wydatku o 67 816,66 zł</t>
  </si>
  <si>
    <t>Zmniejszenie w dziale 801 w rozdziale 80101 w paragrafie 2540 wydatku o 27 883,90 zł</t>
  </si>
  <si>
    <t>Zmniejszenie w dziale 801 w rozdziale 80101 w paragrafie 2710 wydatku o 6 150,00 zł</t>
  </si>
  <si>
    <t>Zmniejszenie w dziale 801 w rozdziale 80101 w paragrafie 3020 wydatku o 33 955,05 zł</t>
  </si>
  <si>
    <t>Zmniejszenie w dziale 801 w rozdziale 80101 w paragrafie 4010 wydatku o 227 714,55 zł</t>
  </si>
  <si>
    <t>Zmniejszenie w dziale 801 w rozdziale 80101 w paragrafie 4040 wydatku o 15 938,55 zł</t>
  </si>
  <si>
    <t>Zmniejszenie w dziale 801 w rozdziale 80101 w paragrafie 4110 wydatku o 207 975,58 zł</t>
  </si>
  <si>
    <t>Zmniejszenie w dziale 801 w rozdziale 80101 w paragrafie 4120 wydatku o 29 980,35 zł</t>
  </si>
  <si>
    <t>Zmniejszenie w dziale 801 w rozdziale 80101 w paragrafie 4140 wydatku o 4 102,50 zł</t>
  </si>
  <si>
    <t>Zmniejszenie w dziale 801 w rozdziale 80101 w paragrafie 4170 wydatku o 480,00 zł</t>
  </si>
  <si>
    <t>Zmniejszenie w dziale 801 w rozdziale 80101 w paragrafie 4210 wydatku o 30 865,00 zł</t>
  </si>
  <si>
    <t>Zmniejszenie w dziale 801 w rozdziale 80101 w paragrafie 4240 wydatku o 10 221,30 zł</t>
  </si>
  <si>
    <t>Zmniejszenie w dziale 801 w rozdziale 80101 w paragrafie 4260 wydatku o 51 745,75 zł</t>
  </si>
  <si>
    <t>Zmniejszenie w dziale 801 w rozdziale 80101 w paragrafie 4270 wydatku o 40 179,00 zł</t>
  </si>
  <si>
    <t>Zmniejszenie w dziale 801 w rozdziale 80101 w paragrafie 4280 wydatku o 3 076,00 zł</t>
  </si>
  <si>
    <t>Zmniejszenie w dziale 801 w rozdziale 80101 w paragrafie 4300 wydatku o 30 514,90 zł</t>
  </si>
  <si>
    <t>Zmniejszenie w dziale 801 w rozdziale 80101 w paragrafie 4360 wydatku o 2 162,85 zł</t>
  </si>
  <si>
    <t>Zmniejszenie w dziale 801 w rozdziale 80101 w paragrafie 4410 wydatku o 773,85 zł</t>
  </si>
  <si>
    <t>Zmniejszenie w dziale 801 w rozdziale 80101 w paragrafie 4420 wydatku o 26,25 zł</t>
  </si>
  <si>
    <t>Zmniejszenie w dziale 801 w rozdziale 80101 w paragrafie 4430 wydatku o 2 550,00 zł</t>
  </si>
  <si>
    <t>Zmniejszenie w dziale 801 w rozdziale 80101 w paragrafie 4440 wydatku o 66 494,36 zł</t>
  </si>
  <si>
    <t>Zmniejszenie w dziale 801 w rozdziale 80101 w paragrafie 4700 wydatku o 1 470,25 zł</t>
  </si>
  <si>
    <t>Zmniejszenie w dziale 801 w rozdziale 80101 w paragrafie 4710 wydatku o 6 316,38 zł</t>
  </si>
  <si>
    <t>Zmniejszenie w dziale 801 w rozdziale 80101 w paragrafie 4790 wydatku o 971 817,05 zł</t>
  </si>
  <si>
    <t>Zmniejszenie w dziale 801 w rozdziale 80101 w paragrafie 4800 wydatku o 76 517,00 zł</t>
  </si>
  <si>
    <t>Zmniejszenie w dziale 801 w rozdziale 80103 w paragrafie 2310 wydatku o 750,00 zł</t>
  </si>
  <si>
    <t>Zmniejszenie w dziale 801 w rozdziale 80103 w paragrafie 3020 wydatku o 3 104,00 zł</t>
  </si>
  <si>
    <t>Zmniejszenie w dziale 801 w rozdziale 80103 w paragrafie 4010 wydatku o 7 950,00 zł</t>
  </si>
  <si>
    <t>Zmniejszenie w dziale 801 w rozdziale 80103 w paragrafie 4040 wydatku o 607,75 zł</t>
  </si>
  <si>
    <t>Zmniejszenie w dziale 801 w rozdziale 80103 w paragrafie 4110 wydatku o 12 479,55 zł</t>
  </si>
  <si>
    <t>Zmniejszenie w dziale 801 w rozdziale 80103 w paragrafie 4120 wydatku o 1 867,50 zł</t>
  </si>
  <si>
    <t>Zmniejszenie w dziale 801 w rozdziale 80103 w paragrafie 4210 wydatku o 1 862,50 zł</t>
  </si>
  <si>
    <t>Zmniejszenie w dziale 801 w rozdziale 80103 w paragrafie 4240 wydatku o 288,75 zł</t>
  </si>
  <si>
    <t>Zmniejszenie w dziale 801 w rozdziale 80103 w paragrafie 4260 wydatku o 700,00 zł</t>
  </si>
  <si>
    <t>Zmniejszenie w dziale 801 w rozdziale 80103 w paragrafie 4270 wydatku o 2 041,25 zł</t>
  </si>
  <si>
    <t>Zmniejszenie w dziale 801 w rozdziale 80103 w paragrafie 4280 wydatku o 37,50 zł</t>
  </si>
  <si>
    <t>Zmniejszenie w dziale 801 w rozdziale 80103 w paragrafie 4300 wydatku o 946,70 zł</t>
  </si>
  <si>
    <t>Zmniejszenie w dziale 801 w rozdziale 80103 w paragrafie 4330 wydatku o 1 796,70 zł</t>
  </si>
  <si>
    <t>Zmniejszenie w dziale 801 w rozdziale 80103 w paragrafie 4360 wydatku o 125,00 zł</t>
  </si>
  <si>
    <t>Zmniejszenie w dziale 801 w rozdziale 80103 w paragrafie 4430 wydatku o 1 000,00 zł</t>
  </si>
  <si>
    <t>Zmniejszenie w dziale 801 w rozdziale 80103 w paragrafie 4440 wydatku o 3 610,12 zł</t>
  </si>
  <si>
    <t>Zmniejszenie w dziale 801 w rozdziale 80103 w paragrafie 4700 wydatku o 52,50 zł</t>
  </si>
  <si>
    <t>Zmniejszenie w dziale 801 w rozdziale 80103 w paragrafie 4710 wydatku o 484,38 zł</t>
  </si>
  <si>
    <t>Zmniejszenie w dziale 801 w rozdziale 80103 w paragrafie 4790 wydatku o 60 620,60 zł</t>
  </si>
  <si>
    <t>Zmniejszenie w dziale 801 w rozdziale 80103 w paragrafie 4800 wydatku o 5 089,85 zł</t>
  </si>
  <si>
    <t>Zmniejszenie w dziale 801 w rozdziale 80104 w paragrafie 2310 wydatku o 62 500,00 zł</t>
  </si>
  <si>
    <t>Zmniejszenie w dziale 801 w rozdziale 80104 w paragrafie 2540 wydatku o 342 500,00 zł</t>
  </si>
  <si>
    <t>Zmniejszenie w dziale 801 w rozdziale 80104 w paragrafie 2590 wydatku o 275 000,00 zł</t>
  </si>
  <si>
    <t>Zmniejszenie w dziale 801 w rozdziale 80104 w paragrafie 3020 wydatku o 3 460,80 zł</t>
  </si>
  <si>
    <t>Zmniejszenie w dziale 801 w rozdziale 80104 w paragrafie 4010 wydatku o 80 197,50 zł</t>
  </si>
  <si>
    <t>Zmniejszenie w dziale 801 w rozdziale 80104 w paragrafie 4040 wydatku o 7 721,20 zł</t>
  </si>
  <si>
    <t>Zmniejszenie w dziale 801 w rozdziale 80104 w paragrafie 4110 wydatku o 32 207,75 zł</t>
  </si>
  <si>
    <t>Zmniejszenie w dziale 801 w rozdziale 80104 w paragrafie 4120 wydatku o 4 550,65 zł</t>
  </si>
  <si>
    <t>Zmniejszenie w dziale 801 w rozdziale 80104 w paragrafie 4210 wydatku o 6 030,00 zł</t>
  </si>
  <si>
    <t>Zmniejszenie w dziale 801 w rozdziale 80104 w paragrafie 4240 wydatku o 965,00 zł</t>
  </si>
  <si>
    <t>Zmniejszenie w dziale 801 w rozdziale 80104 w paragrafie 4260 wydatku o 9 072,50 zł</t>
  </si>
  <si>
    <t>Zmniejszenie w dziale 801 w rozdziale 80104 w paragrafie 4270 wydatku o 7 600,30 zł</t>
  </si>
  <si>
    <t>Zmniejszenie w dziale 801 w rozdziale 80104 w paragrafie 4280 wydatku o 1 320,00 zł</t>
  </si>
  <si>
    <t>Zmniejszenie w dziale 801 w rozdziale 80104 w paragrafie 4300 wydatku o 7 534,25 zł</t>
  </si>
  <si>
    <t>Zmniejszenie w dziale 801 w rozdziale 80104 w paragrafie 4330 wydatku o 17 500,00 zł</t>
  </si>
  <si>
    <t>Zmniejszenie w dziale 801 w rozdziale 80104 w paragrafie 4360 wydatku o 691,25 zł</t>
  </si>
  <si>
    <t>Zmniejszenie w dziale 801 w rozdziale 80104 w paragrafie 4410 wydatku o 82,75 zł</t>
  </si>
  <si>
    <t>Zmniejszenie w dziale 801 w rozdziale 80104 w paragrafie 4440 wydatku o 7 653,20 zł</t>
  </si>
  <si>
    <t>Zmniejszenie w dziale 801 w rozdziale 80104 w paragrafie 4700 wydatku o 377,00 zł</t>
  </si>
  <si>
    <t>Zmniejszenie w dziale 801 w rozdziale 80104 w paragrafie 4710 wydatku o 294,00 zł</t>
  </si>
  <si>
    <t>Zmniejszenie w dziale 801 w rozdziale 80104 w paragrafie 4790 wydatku o 95 519,35 zł</t>
  </si>
  <si>
    <t>Zmniejszenie w dziale 801 w rozdziale 80104 w paragrafie 4800 wydatku o 6 502,40 zł</t>
  </si>
  <si>
    <t>Zmniejszenie w dziale 801 w rozdziale 80106 w paragrafie 2310 wydatku o 1 000,00 zł</t>
  </si>
  <si>
    <t>Zmniejszenie w dziale 801 w rozdziale 80107 w paragrafie 3020 wydatku o 2 555,85 zł</t>
  </si>
  <si>
    <t>Zmniejszenie w dziale 801 w rozdziale 80107 w paragrafie 4110 wydatku o 15 529,30 zł</t>
  </si>
  <si>
    <t>Zmniejszenie w dziale 801 w rozdziale 80107 w paragrafie 4120 wydatku o 2 036,35 zł</t>
  </si>
  <si>
    <t>Zmniejszenie w dziale 801 w rozdziale 80107 w paragrafie 4440 wydatku o 4 489,69 zł</t>
  </si>
  <si>
    <t>Zmniejszenie w dziale 801 w rozdziale 80107 w paragrafie 4710 wydatku o 812,00 zł</t>
  </si>
  <si>
    <t>Zmniejszenie w dziale 801 w rozdziale 80107 w paragrafie 4790 wydatku o 75 856,95 zł</t>
  </si>
  <si>
    <t>Zmniejszenie w dziale 801 w rozdziale 80107 w paragrafie 4800 wydatku o 6 596,85 zł</t>
  </si>
  <si>
    <t>Zmniejszenie w dziale 801 w rozdziale 80113 w paragrafie 4300 wydatku o 100 000,00 zł</t>
  </si>
  <si>
    <t>Zmniejszenie w dziale 801 w rozdziale 80146 w paragrafie 4300 wydatku o 7 909,20 zł</t>
  </si>
  <si>
    <t>Zmniejszenie w dziale 801 w rozdziale 80146 w paragrafie 4700 wydatku o 3 900,00 zł</t>
  </si>
  <si>
    <t>Zmniejszenie w dziale 801 w rozdziale 80148 w paragrafie 4010 wydatku o 11 248,00 zł</t>
  </si>
  <si>
    <t>Zmniejszenie w dziale 801 w rozdziale 80148 w paragrafie 4040 wydatku o 909,50 zł</t>
  </si>
  <si>
    <t>Zmniejszenie w dziale 801 w rozdziale 80148 w paragrafie 4110 wydatku o 1 950,00 zł</t>
  </si>
  <si>
    <t>Zmniejszenie w dziale 801 w rozdziale 80148 w paragrafie 4120 wydatku o 250,00 zł</t>
  </si>
  <si>
    <t>Zmniejszenie w dziale 801 w rozdziale 80148 w paragrafie 4210 wydatku o 2 215,00 zł</t>
  </si>
  <si>
    <t>Zmniejszenie w dziale 801 w rozdziale 80148 w paragrafie 4260 wydatku o 825,00 zł</t>
  </si>
  <si>
    <t>Zmniejszenie w dziale 801 w rozdziale 80148 w paragrafie 4270 wydatku o 1 250,00 zł</t>
  </si>
  <si>
    <t>Zmniejszenie w dziale 801 w rozdziale 80148 w paragrafie 4300 wydatku o 273,00 zł</t>
  </si>
  <si>
    <t>Zmniejszenie w dziale 801 w rozdziale 80148 w paragrafie 4440 wydatku o 390,00 zł</t>
  </si>
  <si>
    <t>Zmniejszenie w dziale 801 w rozdziale 80148 w paragrafie 4700 wydatku o 107,60 zł</t>
  </si>
  <si>
    <t>Zmniejszenie w dziale 801 w rozdziale 80148 w paragrafie 4710 wydatku o 93,75 zł</t>
  </si>
  <si>
    <t>Zmniejszenie w dziale 801 w rozdziale 80149 w paragrafie 2540 wydatku o 17 500,00 zł</t>
  </si>
  <si>
    <t>Zmniejszenie w dziale 801 w rozdziale 80149 w paragrafie 2590 wydatku o 1 900,00 zł</t>
  </si>
  <si>
    <t>Zmniejszenie w dziale 801 w rozdziale 80149 w paragrafie 3020 wydatku o 156,70 zł</t>
  </si>
  <si>
    <t>Zmniejszenie w dziale 801 w rozdziale 80149 w paragrafie 4010 wydatku o 8 753,30 zł</t>
  </si>
  <si>
    <t>Zmniejszenie w dziale 801 w rozdziale 80149 w paragrafie 4040 wydatku o 740,00 zł</t>
  </si>
  <si>
    <t>Zmniejszenie w dziale 801 w rozdziale 80149 w paragrafie 4110 wydatku o 6 898,95 zł</t>
  </si>
  <si>
    <t>Zmniejszenie w dziale 801 w rozdziale 80149 w paragrafie 4120 wydatku o 971,50 zł</t>
  </si>
  <si>
    <t>Zmniejszenie w dziale 801 w rozdziale 80149 w paragrafie 4210 wydatku o 50,00 zł</t>
  </si>
  <si>
    <t>Zmniejszenie w dziale 801 w rozdziale 80149 w paragrafie 4240 wydatku o 75,00 zł</t>
  </si>
  <si>
    <t>Zmniejszenie w dziale 801 w rozdziale 80149 w paragrafie 4440 wydatku o 1 596,91 zł</t>
  </si>
  <si>
    <t>Zmniejszenie w dziale 801 w rozdziale 80149 w paragrafie 4710 wydatku o 407,50 zł</t>
  </si>
  <si>
    <t>Zmniejszenie w dziale 801 w rozdziale 80149 w paragrafie 4790 wydatku o 29 547,20 zł</t>
  </si>
  <si>
    <t>Zmniejszenie w dziale 801 w rozdziale 80149 w paragrafie 4800 wydatku o 2 518,00 zł</t>
  </si>
  <si>
    <t>Zmniejszenie w dziale 801 w rozdziale 80150 w paragrafie 2540 wydatku o 15 196,91 zł</t>
  </si>
  <si>
    <t>Zmniejszenie w dziale 801 w rozdziale 80150 w paragrafie 3020 wydatku o 2 560,15 zł</t>
  </si>
  <si>
    <t>Zmniejszenie w dziale 801 w rozdziale 80150 w paragrafie 4110 wydatku o 12 845,95 zł</t>
  </si>
  <si>
    <t>Zmniejszenie w dziale 801 w rozdziale 80150 w paragrafie 4120 wydatku o 1 683,50 zł</t>
  </si>
  <si>
    <t>Zmniejszenie w dziale 801 w rozdziale 80150 w paragrafie 4210 wydatku o 307,50 zł</t>
  </si>
  <si>
    <t>Zmniejszenie w dziale 801 w rozdziale 80150 w paragrafie 4240 wydatku o 1 355,00 zł</t>
  </si>
  <si>
    <t>Zmniejszenie w dziale 801 w rozdziale 80150 w paragrafie 4440 wydatku o 2 749,79 zł</t>
  </si>
  <si>
    <t>Zmniejszenie w dziale 801 w rozdziale 80150 w paragrafie 4710 wydatku o 424,88 zł</t>
  </si>
  <si>
    <t>Zmniejszenie w dziale 801 w rozdziale 80150 w paragrafie 4790 wydatku o 60 791,35 zł</t>
  </si>
  <si>
    <t>Zmniejszenie w dziale 801 w rozdziale 80150 w paragrafie 4800 wydatku o 4 796,65 zł</t>
  </si>
  <si>
    <t>Zmniejszenie w dziale 801 w rozdziale 80153 w paragrafie 4210 wydatku o 225,52 zł</t>
  </si>
  <si>
    <t>Zmniejszenie w dziale 801 w rozdziale 80153 w paragrafie 4240 wydatku o 21 160,51 zł</t>
  </si>
  <si>
    <t>Zmniejszenie w dziale 801 w rozdziale 80195 w paragrafie 4110 wydatku o 62,15 zł</t>
  </si>
  <si>
    <t>Zmniejszenie w dziale 801 w rozdziale 80195 w paragrafie 4120 wydatku o 8,55 zł</t>
  </si>
  <si>
    <t>Zmniejszenie w dziale 801 w rozdziale 80195 w paragrafie 4170 wydatku o 350,00 zł</t>
  </si>
  <si>
    <t>Zmniejszenie w dziale 851 w rozdziale 85158 w paragrafie 2710 wydatku o 3 232,05 zł</t>
  </si>
  <si>
    <t>Zmniejszenie w dziale 852 w rozdziale 85202 w paragrafie 4330 wydatku o 22 000,00 zł</t>
  </si>
  <si>
    <t>Zmniejszenie w dziale 852 w rozdziale 85205 w paragrafie 4300 wydatku o 183,75 zł</t>
  </si>
  <si>
    <t>Zmniejszenie w dziale 852 w rozdziale 85205 w paragrafie 4400 wydatku o 125,00 zł</t>
  </si>
  <si>
    <t>Zmniejszenie w dziale 852 w rozdziale 85205 w paragrafie 4700 wydatku o 50,00 zł</t>
  </si>
  <si>
    <t>Zmniejszenie w dziale 852 w rozdziale 85219 w paragrafie 3020 wydatku o 500,00 zł</t>
  </si>
  <si>
    <t>Zmniejszenie w dziale 852 w rozdziale 85219 w paragrafie 4010 wydatku o 53 660,90 zł</t>
  </si>
  <si>
    <t>Zmniejszenie w dziale 852 w rozdziale 85219 w paragrafie 4040 wydatku o 3 995,00 zł</t>
  </si>
  <si>
    <t>Zmniejszenie w dziale 852 w rozdziale 85219 w paragrafie 4110 wydatku o 9 721,71 zł</t>
  </si>
  <si>
    <t>Zmniejszenie w dziale 852 w rozdziale 85219 w paragrafie 4120 wydatku o 1 249,38 zł</t>
  </si>
  <si>
    <t>Zmniejszenie w dziale 852 w rozdziale 85219 w paragrafie 4170 wydatku o 900,00 zł</t>
  </si>
  <si>
    <t>Zmniejszenie w dziale 852 w rozdziale 85219 w paragrafie 4210 wydatku o 4 690,00 zł</t>
  </si>
  <si>
    <t>Zmniejszenie w dziale 852 w rozdziale 85219 w paragrafie 4260 wydatku o 180,00 zł</t>
  </si>
  <si>
    <t>Zmniejszenie w dziale 852 w rozdziale 85219 w paragrafie 4280 wydatku o 75,00 zł</t>
  </si>
  <si>
    <t>Zmniejszenie w dziale 852 w rozdziale 85219 w paragrafie 4300 wydatku o 7 723,00 zł</t>
  </si>
  <si>
    <t>Zmniejszenie w dziale 852 w rozdziale 85219 w paragrafie 4360 wydatku o 151,20 zł</t>
  </si>
  <si>
    <t>Zmniejszenie w dziale 852 w rozdziale 85219 w paragrafie 4400 wydatku o 800,00 zł</t>
  </si>
  <si>
    <t>Zmniejszenie w dziale 852 w rozdziale 85219 w paragrafie 4410 wydatku o 30,00 zł</t>
  </si>
  <si>
    <t>Zmniejszenie w dziale 852 w rozdziale 85219 w paragrafie 4430 wydatku o 183,75 zł</t>
  </si>
  <si>
    <t>Zmniejszenie w dziale 852 w rozdziale 85219 w paragrafie 4440 wydatku o 1 162,70 zł</t>
  </si>
  <si>
    <t>Zmniejszenie w dziale 852 w rozdziale 85219 w paragrafie 4700 wydatku o 200,00 zł</t>
  </si>
  <si>
    <t>Zmniejszenie w dziale 852 w rozdziale 85219 w paragrafie 4710 wydatku o 679,10 zł</t>
  </si>
  <si>
    <t>Zmniejszenie w dziale 853 w rozdziale 85326 w paragrafie 4300 wydatku o 5 000,00 zł</t>
  </si>
  <si>
    <t>Zmniejszenie w dziale 853 w rozdziale 85334 w paragrafie 4270 wydatku o 600,00 zł</t>
  </si>
  <si>
    <t>Zmniejszenie w dziale 853 w rozdziale 85395 w paragrafie 4110 wydatku o 490,00 zł</t>
  </si>
  <si>
    <t>Zmniejszenie w dziale 853 w rozdziale 85395 w paragrafie 4120 wydatku o 62,25 zł</t>
  </si>
  <si>
    <t>Zmniejszenie w dziale 853 w rozdziale 85395 w paragrafie 4170 wydatku o 3 363,00 zł</t>
  </si>
  <si>
    <t>Zmniejszenie w dziale 853 w rozdziale 85395 w paragrafie 4210 wydatku o 1 500,00 zł</t>
  </si>
  <si>
    <t>Zmniejszenie w dziale 853 w rozdziale 85395 w paragrafie 4260 wydatku o 750,00 zł</t>
  </si>
  <si>
    <t>Zmniejszenie w dziale 853 w rozdziale 85395 w paragrafie 4270 wydatku o 700,00 zł</t>
  </si>
  <si>
    <t>Zmniejszenie w dziale 853 w rozdziale 85395 w paragrafie 4300 wydatku o 7 479,28 zł</t>
  </si>
  <si>
    <t>Zmniejszenie w dziale 853 w rozdziale 85395 w paragrafie 4360 wydatku o 1 050,00 zł</t>
  </si>
  <si>
    <t>Zmniejszenie w dziale 854 w rozdziale 85404 w paragrafie 2540 wydatku o 3 000,00 zł</t>
  </si>
  <si>
    <t>Zmniejszenie w dziale 854 w rozdziale 85404 w paragrafie 2590 wydatku o 250,00 zł</t>
  </si>
  <si>
    <t>Zmniejszenie w dziale 854 w rozdziale 85412 w paragrafie 4110 wydatku o 146,10 zł</t>
  </si>
  <si>
    <t>Zmniejszenie w dziale 854 w rozdziale 85412 w paragrafie 4120 wydatku o 20,85 zł</t>
  </si>
  <si>
    <t>Zmniejszenie w dziale 854 w rozdziale 85412 w paragrafie 4170 wydatku o 850,00 zł</t>
  </si>
  <si>
    <t>Zmniejszenie w dziale 854 w rozdziale 85412 w paragrafie 4710 wydatku o 11,30 zł</t>
  </si>
  <si>
    <t>Zmniejszenie w dziale 854 w rozdziale 85446 w paragrafie 4300 wydatku o 60,00 zł</t>
  </si>
  <si>
    <t>Zmniejszenie w dziale 854 w rozdziale 85446 w paragrafie 4700 wydatku o 74,00 zł</t>
  </si>
  <si>
    <t>Zmniejszenie w dziale 855 w rozdziale 85501 w paragrafie 3020 wydatku o 40,00 zł</t>
  </si>
  <si>
    <t>Zmniejszenie w dziale 855 w rozdziale 85501 w paragrafie 4010 wydatku o 2 706,00 zł</t>
  </si>
  <si>
    <t>Zmniejszenie w dziale 855 w rozdziale 85501 w paragrafie 4040 wydatku o 658,05 zł</t>
  </si>
  <si>
    <t>Zmniejszenie w dziale 855 w rozdziale 85501 w paragrafie 4110 wydatku o 579,25 zł</t>
  </si>
  <si>
    <t>Zmniejszenie w dziale 855 w rozdziale 85501 w paragrafie 4120 wydatku o 82,40 zł</t>
  </si>
  <si>
    <t>Zmniejszenie w dziale 855 w rozdziale 85501 w paragrafie 4210 wydatku o 300,00 zł</t>
  </si>
  <si>
    <t>Zmniejszenie w dziale 855 w rozdziale 85501 w paragrafie 4260 wydatku o 50,00 zł</t>
  </si>
  <si>
    <t>Zmniejszenie w dziale 855 w rozdziale 85501 w paragrafie 4300 wydatku o 1 410,20 zł</t>
  </si>
  <si>
    <t>Zmniejszenie w dziale 855 w rozdziale 85501 w paragrafie 4400 wydatku o 129,41 zł</t>
  </si>
  <si>
    <t>Zmniejszenie w dziale 855 w rozdziale 85501 w paragrafie 4440 wydatku o 232,54 zł</t>
  </si>
  <si>
    <t>Zmniejszenie w dziale 855 w rozdziale 85501 w paragrafie 4710 wydatku o 185,25 zł</t>
  </si>
  <si>
    <t>Zmniejszenie w dziale 855 w rozdziale 85502 w paragrafie 3020 wydatku o 150,00 zł</t>
  </si>
  <si>
    <t>Zmniejszenie w dziale 855 w rozdziale 85502 w paragrafie 4010 wydatku o 15 157,80 zł</t>
  </si>
  <si>
    <t>Zmniejszenie w dziale 855 w rozdziale 85502 w paragrafie 4040 wydatku o 1 254,23 zł</t>
  </si>
  <si>
    <t>Zmniejszenie w dziale 855 w rozdziale 85502 w paragrafie 4110 wydatku o 19 756,90 zł</t>
  </si>
  <si>
    <t>Zmniejszenie w dziale 855 w rozdziale 85502 w paragrafie 4120 wydatku o 371,37 zł</t>
  </si>
  <si>
    <t>Zmniejszenie w dziale 855 w rozdziale 85502 w paragrafie 4210 wydatku o 1 100,00 zł</t>
  </si>
  <si>
    <t>Zmniejszenie w dziale 855 w rozdziale 85502 w paragrafie 4260 wydatku o 60,00 zł</t>
  </si>
  <si>
    <t>Zmniejszenie w dziale 855 w rozdziale 85502 w paragrafie 4280 wydatku o 58,25 zł</t>
  </si>
  <si>
    <t>Zmniejszenie w dziale 855 w rozdziale 85502 w paragrafie 4300 wydatku o 1 775,00 zł</t>
  </si>
  <si>
    <t>Zmniejszenie w dziale 855 w rozdziale 85502 w paragrafie 4360 wydatku o 100,00 zł</t>
  </si>
  <si>
    <t>Zmniejszenie w dziale 855 w rozdziale 85502 w paragrafie 4400 wydatku o 90,70 zł</t>
  </si>
  <si>
    <t>Zmniejszenie w dziale 855 w rozdziale 85502 w paragrafie 4410 wydatku o 15,00 zł</t>
  </si>
  <si>
    <t>Zmniejszenie w dziale 855 w rozdziale 85502 w paragrafie 4430 wydatku o 10,00 zł</t>
  </si>
  <si>
    <t>Zmniejszenie w dziale 855 w rozdziale 85502 w paragrafie 4440 wydatku o 232,54 zł</t>
  </si>
  <si>
    <t>Zmniejszenie w dziale 855 w rozdziale 85502 w paragrafie 4700 wydatku o 75,00 zł</t>
  </si>
  <si>
    <t>Zmniejszenie w dziale 855 w rozdziale 85502 w paragrafie 4710 wydatku o 198,47 zł</t>
  </si>
  <si>
    <t>Zmniejszenie w dziale 855 w rozdziale 85504 w paragrafie 4010 wydatku o 3 357,25 zł</t>
  </si>
  <si>
    <t>Zmniejszenie w dziale 855 w rozdziale 85504 w paragrafie 4040 wydatku o 285,37 zł</t>
  </si>
  <si>
    <t>Zmniejszenie w dziale 855 w rozdziale 85504 w paragrafie 4110 wydatku o 627,26 zł</t>
  </si>
  <si>
    <t>Zmniejszenie w dziale 855 w rozdziale 85504 w paragrafie 4120 wydatku o 89,24 zł</t>
  </si>
  <si>
    <t>Zmniejszenie w dziale 855 w rozdziale 85504 w paragrafie 4410 wydatku o 25,00 zł</t>
  </si>
  <si>
    <t>Zmniejszenie w dziale 855 w rozdziale 85504 w paragrafie 4440 wydatku o 77,51 zł</t>
  </si>
  <si>
    <t>Zmniejszenie w dziale 855 w rozdziale 85504 w paragrafie 4700 wydatku o 50,00 zł</t>
  </si>
  <si>
    <t>Zmniejszenie w dziale 855 w rozdziale 85504 w paragrafie 4710 wydatku o 55,95 zł</t>
  </si>
  <si>
    <t>Zmniejszenie w dziale 855 w rozdziale 85513 w paragrafie 4130 wydatku o 2 742,45 zł</t>
  </si>
  <si>
    <t>Zmniejszenie w dziale 855 w rozdziale 85516 w paragrafie 2310 wydatku o 4 000,00 zł</t>
  </si>
  <si>
    <t>Zmniejszenie w dziale 855 w rozdziale 85516 w paragrafie 2830 wydatku o 20 550,00 zł</t>
  </si>
  <si>
    <t>Zmniejszenie w dziale 900 w rozdziale 90001 w paragrafie 4260 wydatku o 1 500,00 zł</t>
  </si>
  <si>
    <t>Zmniejszenie w dziale 900 w rozdziale 90001 w paragrafie 4300 wydatku o 15 100,00 zł</t>
  </si>
  <si>
    <t>Zmniejszenie w dziale 900 w rozdziale 90001 w paragrafie 4390 wydatku o 250,00 zł</t>
  </si>
  <si>
    <t>Zmniejszenie w dziale 900 w rozdziale 90002 w paragrafie 2900 wydatku o 163,31 zł</t>
  </si>
  <si>
    <t>Zmniejszenie w dziale 900 w rozdziale 90002 w paragrafie 4010 wydatku o 10 950,00 zł</t>
  </si>
  <si>
    <t>Zmniejszenie w dziale 900 w rozdziale 90002 w paragrafie 4110 wydatku o 1 863,20 zł</t>
  </si>
  <si>
    <t>Zmniejszenie w dziale 900 w rozdziale 90002 w paragrafie 4120 wydatku o 269,50 zł</t>
  </si>
  <si>
    <t>Zmniejszenie w dziale 900 w rozdziale 90002 w paragrafie 4210 wydatku o 250,00 zł</t>
  </si>
  <si>
    <t>Zmniejszenie w dziale 900 w rozdziale 90002 w paragrafie 4260 wydatku o 200,00 zł</t>
  </si>
  <si>
    <t>Zmniejszenie w dziale 900 w rozdziale 90002 w paragrafie 4300 wydatku o 596 670,40 zł</t>
  </si>
  <si>
    <t>Zmniejszenie w dziale 900 w rozdziale 90002 w paragrafie 4360 wydatku o 100,00 zł</t>
  </si>
  <si>
    <t>Zmniejszenie w dziale 900 w rozdziale 90002 w paragrafie 4710 wydatku o 60,00 zł</t>
  </si>
  <si>
    <t>Zmniejszenie w dziale 900 w rozdziale 90004 w paragrafie 4210 wydatku o 1 826,67 zł</t>
  </si>
  <si>
    <t>Zmniejszenie w dziale 900 w rozdziale 90004 w paragrafie 4300 wydatku o 421 331,23 zł</t>
  </si>
  <si>
    <t>Zmniejszenie w dziale 900 w rozdziale 90005 w paragrafie 4300 wydatku o 2 850,00 zł</t>
  </si>
  <si>
    <t>Zmniejszenie w dziale 900 w rozdziale 90005 w paragrafie 4390 wydatku o 75 000,00 zł</t>
  </si>
  <si>
    <t>Zmniejszenie w dziale 900 w rozdziale 90013 w paragrafie 4210 wydatku o 150,00 zł</t>
  </si>
  <si>
    <t>Zmniejszenie w dziale 900 w rozdziale 90013 w paragrafie 4300 wydatku o 10 850,00 zł</t>
  </si>
  <si>
    <t>Zmniejszenie w dziale 900 w rozdziale 90015 w paragrafie 4260 wydatku o 95 000,00 zł</t>
  </si>
  <si>
    <t>Zmniejszenie w dziale 900 w rozdziale 90015 w paragrafie 4300 wydatku o 46 507,50 zł</t>
  </si>
  <si>
    <t>Zmniejszenie w dziale 900 w rozdziale 90026 w paragrafie 2320 wydatku o 2 500,00 zł</t>
  </si>
  <si>
    <t>Zmniejszenie w dziale 900 w rozdziale 90026 w paragrafie 4300 wydatku o 21 985,00 zł</t>
  </si>
  <si>
    <t>Zmniejszenie w dziale 900 w rozdziale 90095 w paragrafie 4260 wydatku o 1 250,00 zł</t>
  </si>
  <si>
    <t>Zmniejszenie w dziale 900 w rozdziale 90095 w paragrafie 4300 wydatku o 7 398,57 zł</t>
  </si>
  <si>
    <t>Zmniejszenie w dziale 900 w rozdziale 90095 w paragrafie 4430 wydatku o 100,00 zł</t>
  </si>
  <si>
    <t>Zmniejszenie w dziale 921 w rozdziale 92109 w paragrafie 4270 wydatku o 23 342,11 zł</t>
  </si>
  <si>
    <t>Zmniejszenie w dziale 921 w rozdziale 92109 w paragrafie 4360 wydatku o 150,00 zł</t>
  </si>
  <si>
    <t>Zmniejszenie w dziale 925 w rozdziale 92504 w paragrafie 4300 wydatku o 500,00 zł</t>
  </si>
  <si>
    <t>Zmniejszenie w dziale 926 w rozdziale 92601 w paragrafie 4210 wydatku o 7 926,26 zł</t>
  </si>
  <si>
    <t>Zmniejszenie w dziale 926 w rozdziale 92601 w paragrafie 4270 wydatku o 491,69 zł</t>
  </si>
  <si>
    <t>Zmniejszenie w dziale 926 w rozdziale 92601 w paragrafie 6010 wydatku o 473,40 zł</t>
  </si>
  <si>
    <t>Zmniejszenie w dziale 926 w rozdziale 92605 w paragrafie 3020 wydatku o 219,00 zł</t>
  </si>
  <si>
    <t>Zmniejszenie w dziale 926 w rozdziale 92605 w paragrafie 3040 wydatku o 275,00 zł</t>
  </si>
  <si>
    <t>Zmniejszenie w dziale 926 w rozdziale 92605 w paragrafie 4010 wydatku o 60 655,30 zł</t>
  </si>
  <si>
    <t>Zmniejszenie w dziale 926 w rozdziale 92605 w paragrafie 4040 wydatku o 4 838,45 zł</t>
  </si>
  <si>
    <t>Zmniejszenie w dziale 926 w rozdziale 92605 w paragrafie 4090 wydatku o 362,00 zł</t>
  </si>
  <si>
    <t>Zmniejszenie w dziale 926 w rozdziale 92605 w paragrafie 4110 wydatku o 11 631,65 zł</t>
  </si>
  <si>
    <t>Zmniejszenie w dziale 926 w rozdziale 92605 w paragrafie 4120 wydatku o 1 604,55 zł</t>
  </si>
  <si>
    <t>Zmniejszenie w dziale 926 w rozdziale 92605 w paragrafie 4170 wydatku o 17 543,60 zł</t>
  </si>
  <si>
    <t>Zmniejszenie w dziale 926 w rozdziale 92605 w paragrafie 4210 wydatku o 6 755,45 zł</t>
  </si>
  <si>
    <t>Zmniejszenie w dziale 926 w rozdziale 92605 w paragrafie 4260 wydatku o 10 326,75 zł</t>
  </si>
  <si>
    <t>Zmniejszenie w dziale 926 w rozdziale 92605 w paragrafie 4270 wydatku o 3 367,45 zł</t>
  </si>
  <si>
    <t>Zmniejszenie w dziale 926 w rozdziale 92605 w paragrafie 4280 wydatku o 196,45 zł</t>
  </si>
  <si>
    <t>Zmniejszenie w dziale 926 w rozdziale 92605 w paragrafie 4300 wydatku o 16 252,70 zł</t>
  </si>
  <si>
    <t>Zmniejszenie w dziale 926 w rozdziale 92605 w paragrafie 4360 wydatku o 547,50 zł</t>
  </si>
  <si>
    <t>Zmniejszenie w dziale 926 w rozdziale 92605 w paragrafie 4410 wydatku o 363,15 zł</t>
  </si>
  <si>
    <t>Zmniejszenie w dziale 926 w rozdziale 92605 w paragrafie 4420 wydatku o 27,50 zł</t>
  </si>
  <si>
    <t>Zmniejszenie w dziale 926 w rozdziale 92605 w paragrafie 4430 wydatku o 493,50 zł</t>
  </si>
  <si>
    <t>Zmniejszenie w dziale 926 w rozdziale 92605 w paragrafie 4440 wydatku o 1 455,10 zł</t>
  </si>
  <si>
    <t>Zmniejszenie w dziale 926 w rozdziale 92605 w paragrafie 4700 wydatku o 400,00 zł</t>
  </si>
  <si>
    <t>Zmniejszenie w dziale 926 w rozdziale 92605 w paragrafie 4710 wydatku o 1 055,66 zł</t>
  </si>
  <si>
    <t>Zmniejszenie w dziale 926 w rozdziale 92695 w paragrafie 4300 wydatku o 175,00 zł</t>
  </si>
  <si>
    <t>Zmniejszenie w dziale 600 rozdziale 60014 wydatków o 5 825,00 zł</t>
  </si>
  <si>
    <t>Zmniejszenie w dziale 600 wydatków o 324 336,45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</si>
</sst>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#,##0.00"/>
    <numFmt numFmtId="165" formatCode="[$-415]0.00%"/>
    <numFmt numFmtId="166" formatCode="&quot; &quot;#,##0.00&quot; &quot;;&quot;-&quot;#,##0.00&quot; &quot;;&quot; -&quot;#&quot; &quot;;@&quot; &quot;"/>
    <numFmt numFmtId="167" formatCode="#,##0.00&quot; &quot;;&quot;-&quot;#,##0.00&quot; 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0000"/>
      <name val="Tahoma"/>
      <family val="2"/>
      <charset val="238"/>
    </font>
    <font>
      <sz val="7"/>
      <color rgb="FF000000"/>
      <name val="Arial"/>
      <family val="2"/>
      <charset val="238"/>
    </font>
    <font>
      <sz val="8.5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C0504D"/>
        <bgColor rgb="FFC0504D"/>
      </patternFill>
    </fill>
    <fill>
      <patternFill patternType="solid">
        <fgColor rgb="FF00B050"/>
        <bgColor rgb="FF00B050"/>
      </patternFill>
    </fill>
    <fill>
      <patternFill patternType="solid">
        <fgColor rgb="FFA9A9A9"/>
        <bgColor rgb="FFA9A9A9"/>
      </patternFill>
    </fill>
    <fill>
      <patternFill patternType="solid">
        <fgColor rgb="FFD3D3D3"/>
        <bgColor rgb="FFD3D3D3"/>
      </patternFill>
    </fill>
    <fill>
      <patternFill patternType="solid">
        <fgColor rgb="FF92D050"/>
        <bgColor rgb="FF92D050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92D050"/>
      </patternFill>
    </fill>
    <fill>
      <patternFill patternType="solid">
        <fgColor rgb="FFFF0000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2" tint="-0.49998474074526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rgb="FF00B05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6" fontId="8" fillId="0" borderId="0"/>
    <xf numFmtId="166" fontId="3" fillId="0" borderId="0"/>
  </cellStyleXfs>
  <cellXfs count="85">
    <xf numFmtId="0" fontId="0" fillId="0" borderId="0" xfId="0"/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5" fontId="2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right" vertical="center" wrapText="1"/>
    </xf>
    <xf numFmtId="165" fontId="0" fillId="2" borderId="0" xfId="0" applyNumberForma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166" fontId="9" fillId="6" borderId="2" xfId="2" applyFont="1" applyFill="1" applyBorder="1" applyAlignment="1">
      <alignment horizontal="right" vertical="center" wrapText="1"/>
    </xf>
    <xf numFmtId="167" fontId="9" fillId="6" borderId="2" xfId="2" applyNumberFormat="1" applyFont="1" applyFill="1" applyBorder="1" applyAlignment="1">
      <alignment horizontal="right" vertical="center" wrapText="1"/>
    </xf>
    <xf numFmtId="49" fontId="7" fillId="7" borderId="1" xfId="0" applyNumberFormat="1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166" fontId="3" fillId="7" borderId="2" xfId="2" applyFont="1" applyFill="1" applyBorder="1" applyAlignment="1">
      <alignment horizontal="right" vertical="center" wrapText="1"/>
    </xf>
    <xf numFmtId="167" fontId="3" fillId="7" borderId="2" xfId="2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6" fontId="3" fillId="2" borderId="2" xfId="2" applyFont="1" applyFill="1" applyBorder="1" applyAlignment="1">
      <alignment horizontal="right" vertical="center" wrapText="1"/>
    </xf>
    <xf numFmtId="167" fontId="3" fillId="2" borderId="2" xfId="2" applyNumberFormat="1" applyFont="1" applyFill="1" applyBorder="1" applyAlignment="1">
      <alignment horizontal="right" vertical="center" wrapText="1"/>
    </xf>
    <xf numFmtId="10" fontId="3" fillId="2" borderId="2" xfId="1" applyNumberFormat="1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167" fontId="3" fillId="8" borderId="2" xfId="2" applyNumberFormat="1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3" xfId="0" applyFont="1" applyFill="1" applyBorder="1" applyAlignment="1">
      <alignment horizontal="center" vertical="center" wrapText="1"/>
    </xf>
    <xf numFmtId="166" fontId="3" fillId="9" borderId="2" xfId="2" applyFont="1" applyFill="1" applyBorder="1" applyAlignment="1">
      <alignment horizontal="right" vertical="center" wrapText="1"/>
    </xf>
    <xf numFmtId="167" fontId="3" fillId="9" borderId="2" xfId="2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 wrapText="1"/>
    </xf>
    <xf numFmtId="166" fontId="3" fillId="10" borderId="2" xfId="2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vertical="center" wrapText="1"/>
    </xf>
    <xf numFmtId="166" fontId="3" fillId="11" borderId="2" xfId="2" applyFont="1" applyFill="1" applyBorder="1" applyAlignment="1">
      <alignment horizontal="right" vertical="center" wrapText="1"/>
    </xf>
    <xf numFmtId="166" fontId="3" fillId="2" borderId="0" xfId="2" applyFont="1" applyFill="1" applyAlignment="1">
      <alignment horizontal="right" vertical="top" wrapText="1"/>
    </xf>
    <xf numFmtId="167" fontId="3" fillId="2" borderId="0" xfId="2" applyNumberFormat="1" applyFont="1" applyFill="1" applyAlignment="1">
      <alignment horizontal="right" vertical="top" wrapText="1"/>
    </xf>
    <xf numFmtId="0" fontId="12" fillId="12" borderId="1" xfId="0" applyFont="1" applyFill="1" applyBorder="1" applyAlignment="1">
      <alignment vertical="center" wrapText="1"/>
    </xf>
    <xf numFmtId="166" fontId="9" fillId="12" borderId="2" xfId="2" applyFont="1" applyFill="1" applyBorder="1" applyAlignment="1">
      <alignment horizontal="right" vertical="center" wrapText="1"/>
    </xf>
    <xf numFmtId="167" fontId="9" fillId="12" borderId="2" xfId="2" applyNumberFormat="1" applyFont="1" applyFill="1" applyBorder="1" applyAlignment="1">
      <alignment horizontal="right" vertical="center" wrapText="1"/>
    </xf>
    <xf numFmtId="164" fontId="4" fillId="1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6" fontId="3" fillId="0" borderId="2" xfId="2" applyFont="1" applyFill="1" applyBorder="1" applyAlignment="1">
      <alignment horizontal="right" vertical="center" wrapText="1"/>
    </xf>
    <xf numFmtId="167" fontId="3" fillId="0" borderId="2" xfId="2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left"/>
    </xf>
    <xf numFmtId="0" fontId="6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166" fontId="3" fillId="7" borderId="2" xfId="2" applyFont="1" applyFill="1" applyBorder="1" applyAlignment="1">
      <alignment horizontal="right" vertical="center"/>
    </xf>
    <xf numFmtId="167" fontId="3" fillId="7" borderId="2" xfId="2" applyNumberFormat="1" applyFont="1" applyFill="1" applyBorder="1" applyAlignment="1">
      <alignment horizontal="right" vertical="center"/>
    </xf>
    <xf numFmtId="0" fontId="0" fillId="0" borderId="0" xfId="0" applyAlignment="1"/>
    <xf numFmtId="0" fontId="10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6" fontId="3" fillId="2" borderId="2" xfId="2" applyFont="1" applyFill="1" applyBorder="1" applyAlignment="1">
      <alignment horizontal="right" vertical="center"/>
    </xf>
    <xf numFmtId="167" fontId="3" fillId="2" borderId="2" xfId="2" applyNumberFormat="1" applyFont="1" applyFill="1" applyBorder="1" applyAlignment="1">
      <alignment horizontal="right" vertical="center"/>
    </xf>
    <xf numFmtId="10" fontId="3" fillId="2" borderId="2" xfId="1" applyNumberFormat="1" applyFont="1" applyFill="1" applyBorder="1" applyAlignment="1" applyProtection="1">
      <alignment horizontal="right" vertical="center"/>
    </xf>
    <xf numFmtId="0" fontId="6" fillId="6" borderId="3" xfId="0" applyFont="1" applyFill="1" applyBorder="1" applyAlignment="1">
      <alignment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167" fontId="9" fillId="12" borderId="0" xfId="2" applyNumberFormat="1" applyFont="1" applyFill="1" applyBorder="1" applyAlignment="1">
      <alignment horizontal="right" vertical="center" wrapText="1"/>
    </xf>
    <xf numFmtId="0" fontId="3" fillId="2" borderId="0" xfId="1" applyNumberFormat="1" applyFont="1" applyFill="1" applyBorder="1" applyAlignment="1" applyProtection="1">
      <alignment horizontal="right" vertical="center" wrapText="1"/>
    </xf>
    <xf numFmtId="0" fontId="14" fillId="14" borderId="0" xfId="0" applyFont="1" applyFill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4" fillId="14" borderId="4" xfId="0" applyFont="1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10" fontId="3" fillId="15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/>
    </xf>
    <xf numFmtId="2" fontId="0" fillId="0" borderId="0" xfId="0" applyNumberFormat="1"/>
  </cellXfs>
  <cellStyles count="4">
    <cellStyle name="Excel Built-in Comma" xfId="2" xr:uid="{F6AB6D81-7510-4F27-8BA0-109E79D71AF8}"/>
    <cellStyle name="Excel Built-in Comma 1" xfId="3" xr:uid="{1C753F33-5E5A-4C8A-B731-D3D89950D89E}"/>
    <cellStyle name="Normalny" xfId="0" builtinId="0"/>
    <cellStyle name="Procentowy" xfId="1" builtinId="5"/>
  </cellStyles>
  <dxfs count="2">
    <dxf>
      <font>
        <color rgb="FF006100"/>
        <family val="2"/>
        <charset val="238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lankiewicz Roman" refreshedDate="44536.833784722221" createdVersion="7" refreshedVersion="7" minRefreshableVersion="3" recordCount="741" xr:uid="{F45AC299-95A1-4BC7-86C5-070FF81F3EB2}">
  <cacheSource type="worksheet">
    <worksheetSource ref="A4:Q745" sheet="budzet odnowa"/>
  </cacheSource>
  <cacheFields count="17">
    <cacheField name="lp" numFmtId="0">
      <sharedItems containsSemiMixedTypes="0" containsString="0" containsNumber="1" containsInteger="1" minValue="1" maxValue="741"/>
    </cacheField>
    <cacheField name="Dział" numFmtId="0">
      <sharedItems count="21">
        <s v="010"/>
        <s v="020"/>
        <s v="600"/>
        <s v="630"/>
        <s v="700"/>
        <s v="710"/>
        <s v="750"/>
        <s v="751"/>
        <s v="754"/>
        <s v="757"/>
        <s v="758"/>
        <s v="801"/>
        <s v="851"/>
        <s v="852"/>
        <s v="853"/>
        <s v="854"/>
        <s v="855"/>
        <s v="900"/>
        <s v="921"/>
        <s v="925"/>
        <s v="926"/>
      </sharedItems>
    </cacheField>
    <cacheField name="Dział nazwa" numFmtId="0">
      <sharedItems count="21">
        <s v="Rolnictwo i łowiectwo"/>
        <s v="Leśnictwo"/>
        <s v="Transport i łączność"/>
        <s v="Turystyka"/>
        <s v="Gospodarka mieszkaniowa"/>
        <s v="Działalność usługowa"/>
        <s v="Administracja publiczna"/>
        <s v="Urzędy naczelnych organów władzy państwowej, kontroli i ochrony prawa oraz sądownictwa"/>
        <s v="Bezpieczeństwo publiczne i ochrona przeciwpożarowa"/>
        <s v="Obsługa długu publicznego"/>
        <s v="Różne rozliczenia"/>
        <s v="Oświata i wychowanie"/>
        <s v="Ochrona zdrowia"/>
        <s v="Pomoc społeczna"/>
        <s v="Pozostałe zadania w zakresie polityki społecznej"/>
        <s v="Edukacyjna opieka wychowawcza"/>
        <s v="Rodzina"/>
        <s v="Gospodarka komunalna i ochrona środowiska"/>
        <s v="Kultura i ochrona dziedzictwa narodowego"/>
        <s v="Ogrody botaniczne i zoologiczne oraz naturalne obszary i obiekty chronionej przyrody"/>
        <s v="Kultura fizyczna"/>
      </sharedItems>
    </cacheField>
    <cacheField name="Rozdział" numFmtId="0">
      <sharedItems containsBlank="1" containsMixedTypes="1" containsNumber="1" containsInteger="1" minValue="60017" maxValue="92195" count="102">
        <m/>
        <s v="01008"/>
        <s v="01010"/>
        <s v="01030"/>
        <s v="01043"/>
        <s v="01044"/>
        <s v="01095"/>
        <s v="02001"/>
        <s v="60001"/>
        <s v="60004"/>
        <s v="60013"/>
        <s v="60014"/>
        <s v="60016"/>
        <n v="60017"/>
        <n v="60019"/>
        <s v="63003"/>
        <s v="70005"/>
        <n v="70021"/>
        <s v="71004"/>
        <s v="75011"/>
        <s v="75022"/>
        <s v="75023"/>
        <s v="75056"/>
        <s v="75075"/>
        <n v="75077"/>
        <s v="75095"/>
        <s v="75101"/>
        <n v="75107"/>
        <s v="75404"/>
        <s v="75412"/>
        <s v="75414"/>
        <s v="75416"/>
        <s v="75421"/>
        <s v="75495"/>
        <s v="75702"/>
        <s v="75818"/>
        <s v="80101"/>
        <s v="80103"/>
        <s v="80104"/>
        <s v="80106"/>
        <n v="80107"/>
        <s v="80113"/>
        <s v="80132"/>
        <s v="80146"/>
        <s v="80148"/>
        <s v="80149"/>
        <s v="80150"/>
        <n v="80153"/>
        <s v="80195"/>
        <s v="85153"/>
        <s v="85154"/>
        <s v="85158"/>
        <s v="85195"/>
        <s v="85202"/>
        <n v="85203"/>
        <s v="85205"/>
        <s v="85213"/>
        <s v="85214"/>
        <s v="85215"/>
        <s v="85216"/>
        <s v="85219"/>
        <s v="85228"/>
        <s v="85230"/>
        <s v="85295"/>
        <s v="85326"/>
        <n v="85334"/>
        <s v="85395"/>
        <s v="85401"/>
        <s v="85404"/>
        <s v="85412"/>
        <s v="85415"/>
        <s v="85416"/>
        <s v="85446"/>
        <s v="85495"/>
        <s v="85501"/>
        <s v="85502"/>
        <s v="85503"/>
        <s v="85504"/>
        <n v="85505"/>
        <n v="85507"/>
        <s v="85508"/>
        <s v="85513"/>
        <s v="85516"/>
        <s v="90001"/>
        <s v="90002"/>
        <s v="90003"/>
        <s v="90004"/>
        <s v="90005"/>
        <s v="90013"/>
        <s v="90015"/>
        <s v="90026"/>
        <s v="90095"/>
        <s v="92105"/>
        <s v="92109"/>
        <s v="92110"/>
        <s v="92116"/>
        <s v="92120"/>
        <n v="92195"/>
        <s v="92504"/>
        <s v="92601"/>
        <s v="92605"/>
        <s v="92695"/>
      </sharedItems>
    </cacheField>
    <cacheField name="Rozdział2" numFmtId="0">
      <sharedItems containsBlank="1" containsMixedTypes="1" containsNumber="1" containsInteger="1" minValue="60017" maxValue="92195"/>
    </cacheField>
    <cacheField name="§" numFmtId="0">
      <sharedItems containsBlank="1" containsMixedTypes="1" containsNumber="1" containsInteger="1" minValue="2310" maxValue="6059" count="115">
        <m/>
        <n v="4300"/>
        <s v="4270"/>
        <s v="6050"/>
        <s v="2850"/>
        <s v="4110"/>
        <s v="4120"/>
        <s v="4170"/>
        <s v="4430"/>
        <s v="4300"/>
        <s v="4600"/>
        <s v="2710"/>
        <s v="2310"/>
        <s v="4307"/>
        <s v="4309"/>
        <s v="6057"/>
        <s v="6059"/>
        <s v="4520"/>
        <n v="2950"/>
        <s v="6300"/>
        <n v="2710"/>
        <s v="4210"/>
        <s v="4390"/>
        <s v="4260"/>
        <n v="4480"/>
        <s v="4380"/>
        <s v="4530"/>
        <s v="4610"/>
        <s v="6060"/>
        <n v="4430"/>
        <s v="4590"/>
        <s v="4010"/>
        <s v="3030"/>
        <s v="3020"/>
        <s v="4040"/>
        <s v="4140"/>
        <s v="4220"/>
        <s v="4280"/>
        <s v="4360"/>
        <s v="4400"/>
        <s v="4410"/>
        <s v="4420"/>
        <s v="4440"/>
        <s v="4700"/>
        <s v="4710"/>
        <n v="6059"/>
        <s v="6067"/>
        <s v="6069"/>
        <s v="3040"/>
        <n v="4270"/>
        <n v="4247"/>
        <n v="4249"/>
        <n v="3040"/>
        <s v="4190"/>
        <s v="4480"/>
        <s v="4500"/>
        <n v="4580"/>
        <n v="3030"/>
        <n v="4170"/>
        <n v="4210"/>
        <n v="4410"/>
        <n v="4700"/>
        <s v="2300"/>
        <s v="2360"/>
        <s v="2820"/>
        <s v="6230"/>
        <s v="8090"/>
        <s v="8110"/>
        <s v="4810"/>
        <s v="2540"/>
        <n v="2910"/>
        <n v="4018"/>
        <n v="4118"/>
        <n v="4128"/>
        <s v="4240"/>
        <n v="4308"/>
        <n v="4390"/>
        <n v="4560"/>
        <n v="4790"/>
        <n v="4800"/>
        <s v="4330"/>
        <s v="2590"/>
        <n v="2540"/>
        <n v="4440"/>
        <n v="2830"/>
        <n v="4240"/>
        <n v="4260"/>
        <s v="4130"/>
        <s v="3110"/>
        <s v="2950"/>
        <s v="4560"/>
        <n v="4017"/>
        <n v="4019"/>
        <n v="4117"/>
        <n v="4119"/>
        <n v="4127"/>
        <n v="4129"/>
        <n v="4217"/>
        <n v="4219"/>
        <n v="4307"/>
        <n v="4309"/>
        <s v="3240"/>
        <n v="3260"/>
        <n v="2310"/>
        <s v="2830"/>
        <n v="6057"/>
        <s v="2900"/>
        <s v="6010"/>
        <s v="2320"/>
        <s v="4277"/>
        <s v="4279"/>
        <n v="4190"/>
        <s v="2480"/>
        <n v="6010"/>
        <s v="4090"/>
      </sharedItems>
    </cacheField>
    <cacheField name="Treść" numFmtId="0">
      <sharedItems/>
    </cacheField>
    <cacheField name="2020                                    Wykonanie" numFmtId="166">
      <sharedItems containsString="0" containsBlank="1" containsNumber="1" minValue="0" maxValue="60251491.229999997"/>
    </cacheField>
    <cacheField name="2021                                              Plan" numFmtId="166">
      <sharedItems containsSemiMixedTypes="0" containsString="0" containsNumber="1" minValue="0" maxValue="70741293.470000014"/>
    </cacheField>
    <cacheField name="2021                25.11.2021" numFmtId="167">
      <sharedItems containsString="0" containsBlank="1" containsNumber="1" containsInteger="1" minValue="0" maxValue="0"/>
    </cacheField>
    <cacheField name="2022                   Plan                         Burmistrz" numFmtId="166">
      <sharedItems containsString="0" containsBlank="1" containsNumber="1" minValue="0" maxValue="73463833.120000005"/>
    </cacheField>
    <cacheField name="2022                   Plan                         (Odnowa)" numFmtId="167">
      <sharedItems containsString="0" containsBlank="1" containsNumber="1" minValue="0" maxValue="70104396.657499999"/>
    </cacheField>
    <cacheField name="zmiana zł" numFmtId="167">
      <sharedItems containsSemiMixedTypes="0" containsString="0" containsNumber="1" minValue="-3359436.4625000018" maxValue="0"/>
    </cacheField>
    <cacheField name="zmiana %" numFmtId="0">
      <sharedItems containsBlank="1" containsMixedTypes="1" containsNumber="1" minValue="-0.66666666666666663" maxValue="0"/>
    </cacheField>
    <cacheField name="tekst" numFmtId="0">
      <sharedItems containsBlank="1" count="303">
        <m/>
        <s v="1 000,00 zł"/>
        <s v="500,00 zł"/>
        <s v="1 650,00 zł"/>
        <s v="3 000,00 zł"/>
        <s v="8 108,97 zł"/>
        <s v="89 684,00 zł"/>
        <s v="5 250,00 zł"/>
        <s v="96 800,28 zł"/>
        <s v="35,00 zł"/>
        <s v="3 928,50 zł"/>
        <s v="75,00 zł"/>
        <s v="5 750,00 zł"/>
        <s v="1 966,00 zł"/>
        <s v="14 371,10 zł"/>
        <s v="48 093,10 zł"/>
        <s v="728,00 zł"/>
        <s v="11 247,50 zł"/>
        <s v="28 727,50 zł"/>
        <s v="12 500,00 zł"/>
        <s v="679,35 zł"/>
        <s v="95,40 zł"/>
        <s v="3 847,20 zł"/>
        <s v="2 062,75 zł"/>
        <s v="451,50 zł"/>
        <s v="12 550,00 zł"/>
        <s v="3 618,80 zł"/>
        <s v="221,10 zł"/>
        <s v="125,00 zł"/>
        <s v="7 500,00 zł"/>
        <s v="10 250,00 zł"/>
        <s v="44 000,00 zł"/>
        <s v="50,00 zł"/>
        <s v="30 000,00 zł"/>
        <s v="205 000,00 zł"/>
        <s v="144,30 zł"/>
        <s v="20,20 zł"/>
        <s v="812,50 zł"/>
        <s v="8 550,00 zł"/>
        <s v="1 500,00 zł"/>
        <s v="18 742,50 zł"/>
        <s v="175,00 zł"/>
        <s v="3 500,00 zł"/>
        <s v="1 575,00 zł"/>
        <s v="372 305,30 zł"/>
        <s v="27 500,00 zł"/>
        <s v="69 250,00 zł"/>
        <s v="9 750,00 zł"/>
        <s v="7 000,00 zł"/>
        <s v="6 380,00 zł"/>
        <s v="26 565,00 zł"/>
        <s v="210,00 zł"/>
        <s v="6 500,00 zł"/>
        <s v="1 050,00 zł"/>
        <s v="50 400,00 zł"/>
        <s v="4 975,60 zł"/>
        <s v="1 837,50 zł"/>
        <s v="100,00 zł"/>
        <s v="11 000,00 zł"/>
        <s v="9 520,49 zł"/>
        <s v="3 675,00 zł"/>
        <s v="25,00 zł"/>
        <s v="10,00 zł"/>
        <s v="10 000,00 zł"/>
        <s v="35 000,00 zł"/>
        <s v="2 000,00 zł"/>
        <s v="20 000,00 zł"/>
        <s v="750,00 zł"/>
        <s v="16,00 zł"/>
        <s v="945,00 zł"/>
        <s v="5 636,15 zł"/>
        <s v="2 500,00 zł"/>
        <s v="1 250,00 zł"/>
        <s v="420,00 zł"/>
        <s v="341,25 zł"/>
        <s v="525,00 zł"/>
        <s v="35 776,60 zł"/>
        <s v="2 842,61 zł"/>
        <s v="6 669,29 zł"/>
        <s v="950,51 zł"/>
        <s v="700,00 zł"/>
        <s v="105,00 zł"/>
        <s v="2 100,00 zł"/>
        <s v="250,00 zł"/>
        <s v="577,50 zł"/>
        <s v="157,50 zł"/>
        <s v="262,50 zł"/>
        <s v="748,34 zł"/>
        <s v="300,00 zł"/>
        <s v="414,24 zł"/>
        <s v="221,45 zł"/>
        <s v="2 443,25 zł"/>
        <s v="607,15 zł"/>
        <s v="1 065,00 zł"/>
        <s v="1 903,75 zł"/>
        <s v="787,50 zł"/>
        <s v="4 482,82 zł"/>
        <s v="13 000,00 zł"/>
        <s v="65 000,00 zł"/>
        <s v="67 816,66 zł"/>
        <s v="27 883,90 zł"/>
        <s v="6 150,00 zł"/>
        <s v="33 955,05 zł"/>
        <s v="227 714,55 zł"/>
        <s v="15 938,55 zł"/>
        <s v="207 975,58 zł"/>
        <s v="29 980,35 zł"/>
        <s v="4 102,50 zł"/>
        <s v="480,00 zł"/>
        <s v="30 865,00 zł"/>
        <s v="10 221,30 zł"/>
        <s v="51 745,75 zł"/>
        <s v="40 179,00 zł"/>
        <s v="3 076,00 zł"/>
        <s v="30 514,90 zł"/>
        <s v="2 162,85 zł"/>
        <s v="773,85 zł"/>
        <s v="26,25 zł"/>
        <s v="2 550,00 zł"/>
        <s v="66 494,36 zł"/>
        <s v="1 470,25 zł"/>
        <s v="6 316,38 zł"/>
        <s v="971 817,05 zł"/>
        <s v="76 517,00 zł"/>
        <s v="3 104,00 zł"/>
        <s v="7 950,00 zł"/>
        <s v="607,75 zł"/>
        <s v="12 479,55 zł"/>
        <s v="1 867,50 zł"/>
        <s v="1 862,50 zł"/>
        <s v="288,75 zł"/>
        <s v="2 041,25 zł"/>
        <s v="37,50 zł"/>
        <s v="946,70 zł"/>
        <s v="1 796,70 zł"/>
        <s v="3 610,12 zł"/>
        <s v="52,50 zł"/>
        <s v="484,38 zł"/>
        <s v="60 620,60 zł"/>
        <s v="5 089,85 zł"/>
        <s v="62 500,00 zł"/>
        <s v="342 500,00 zł"/>
        <s v="275 000,00 zł"/>
        <s v="3 460,80 zł"/>
        <s v="80 197,50 zł"/>
        <s v="7 721,20 zł"/>
        <s v="32 207,75 zł"/>
        <s v="4 550,65 zł"/>
        <s v="6 030,00 zł"/>
        <s v="965,00 zł"/>
        <s v="9 072,50 zł"/>
        <s v="7 600,30 zł"/>
        <s v="1 320,00 zł"/>
        <s v="7 534,25 zł"/>
        <s v="17 500,00 zł"/>
        <s v="691,25 zł"/>
        <s v="82,75 zł"/>
        <s v="7 653,20 zł"/>
        <s v="377,00 zł"/>
        <s v="294,00 zł"/>
        <s v="95 519,35 zł"/>
        <s v="6 502,40 zł"/>
        <s v="2 555,85 zł"/>
        <s v="15 529,30 zł"/>
        <s v="2 036,35 zł"/>
        <s v="4 489,69 zł"/>
        <s v="812,00 zł"/>
        <s v="75 856,95 zł"/>
        <s v="6 596,85 zł"/>
        <s v="100 000,00 zł"/>
        <s v="7 909,20 zł"/>
        <s v="3 900,00 zł"/>
        <s v="11 248,00 zł"/>
        <s v="909,50 zł"/>
        <s v="1 950,00 zł"/>
        <s v="2 215,00 zł"/>
        <s v="825,00 zł"/>
        <s v="273,00 zł"/>
        <s v="390,00 zł"/>
        <s v="107,60 zł"/>
        <s v="93,75 zł"/>
        <s v="1 900,00 zł"/>
        <s v="156,70 zł"/>
        <s v="8 753,30 zł"/>
        <s v="740,00 zł"/>
        <s v="6 898,95 zł"/>
        <s v="971,50 zł"/>
        <s v="1 596,91 zł"/>
        <s v="407,50 zł"/>
        <s v="29 547,20 zł"/>
        <s v="2 518,00 zł"/>
        <s v="15 196,91 zł"/>
        <s v="2 560,15 zł"/>
        <s v="12 845,95 zł"/>
        <s v="1 683,50 zł"/>
        <s v="307,50 zł"/>
        <s v="1 355,00 zł"/>
        <s v="2 749,79 zł"/>
        <s v="424,88 zł"/>
        <s v="60 791,35 zł"/>
        <s v="4 796,65 zł"/>
        <s v="225,52 zł"/>
        <s v="21 160,51 zł"/>
        <s v="62,15 zł"/>
        <s v="8,55 zł"/>
        <s v="350,00 zł"/>
        <s v="3 232,05 zł"/>
        <s v="22 000,00 zł"/>
        <s v="183,75 zł"/>
        <s v="53 660,90 zł"/>
        <s v="3 995,00 zł"/>
        <s v="9 721,71 zł"/>
        <s v="1 249,38 zł"/>
        <s v="900,00 zł"/>
        <s v="4 690,00 zł"/>
        <s v="180,00 zł"/>
        <s v="7 723,00 zł"/>
        <s v="151,20 zł"/>
        <s v="800,00 zł"/>
        <s v="30,00 zł"/>
        <s v="1 162,70 zł"/>
        <s v="200,00 zł"/>
        <s v="679,10 zł"/>
        <s v="5 000,00 zł"/>
        <s v="600,00 zł"/>
        <s v="490,00 zł"/>
        <s v="62,25 zł"/>
        <s v="3 363,00 zł"/>
        <s v="7 479,28 zł"/>
        <s v="146,10 zł"/>
        <s v="20,85 zł"/>
        <s v="850,00 zł"/>
        <s v="11,30 zł"/>
        <s v="60,00 zł"/>
        <s v="74,00 zł"/>
        <s v="40,00 zł"/>
        <s v="2 706,00 zł"/>
        <s v="658,05 zł"/>
        <s v="579,25 zł"/>
        <s v="82,40 zł"/>
        <s v="1 410,20 zł"/>
        <s v="129,41 zł"/>
        <s v="232,54 zł"/>
        <s v="185,25 zł"/>
        <s v="150,00 zł"/>
        <s v="15 157,80 zł"/>
        <s v="1 254,23 zł"/>
        <s v="19 756,90 zł"/>
        <s v="371,37 zł"/>
        <s v="1 100,00 zł"/>
        <s v="58,25 zł"/>
        <s v="1 775,00 zł"/>
        <s v="90,70 zł"/>
        <s v="15,00 zł"/>
        <s v="198,47 zł"/>
        <s v="3 357,25 zł"/>
        <s v="285,37 zł"/>
        <s v="627,26 zł"/>
        <s v="89,24 zł"/>
        <s v="77,51 zł"/>
        <s v="55,95 zł"/>
        <s v="2 742,45 zł"/>
        <s v="4 000,00 zł"/>
        <s v="20 550,00 zł"/>
        <s v="15 100,00 zł"/>
        <s v="163,31 zł"/>
        <s v="10 950,00 zł"/>
        <s v="1 863,20 zł"/>
        <s v="269,50 zł"/>
        <s v="596 670,40 zł"/>
        <s v="1 826,67 zł"/>
        <s v="421 331,23 zł"/>
        <s v="2 850,00 zł"/>
        <s v="75 000,00 zł"/>
        <s v="10 850,00 zł"/>
        <s v="95 000,00 zł"/>
        <s v="46 507,50 zł"/>
        <s v="21 985,00 zł"/>
        <s v="7 398,57 zł"/>
        <s v="23 342,11 zł"/>
        <s v="7 926,26 zł"/>
        <s v="491,69 zł"/>
        <s v="473,40 zł"/>
        <s v="219,00 zł"/>
        <s v="275,00 zł"/>
        <s v="60 655,30 zł"/>
        <s v="4 838,45 zł"/>
        <s v="362,00 zł"/>
        <s v="11 631,65 zł"/>
        <s v="1 604,55 zł"/>
        <s v="17 543,60 zł"/>
        <s v="6 755,45 zł"/>
        <s v="10 326,75 zł"/>
        <s v="3 367,45 zł"/>
        <s v="196,45 zł"/>
        <s v="16 252,70 zł"/>
        <s v="547,50 zł"/>
        <s v="363,15 zł"/>
        <s v="27,50 zł"/>
        <s v="493,50 zł"/>
        <s v="1 455,10 zł"/>
        <s v="400,00 zł"/>
        <s v="1 055,66 zł"/>
      </sharedItems>
    </cacheField>
    <cacheField name="nr wniosku" numFmtId="0">
      <sharedItems containsString="0" containsBlank="1" containsNumber="1" containsInteger="1" minValue="1" maxValue="364" count="365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</sharedItems>
    </cacheField>
    <cacheField name="treść wniosku" numFmtId="0">
      <sharedItems containsBlank="1" count="365">
        <m/>
        <s v="Zmniejszenie w dziale 010 w rozdziale 01008 w paragrafie 4300 wydatku o 1 000,00 zł"/>
        <s v="Zmniejszenie w dziale 010 w rozdziale 01043 w paragrafie 4270 wydatku o 500,00 zł"/>
        <s v="Zmniejszenie w dziale 010 w rozdziale 01044 w paragrafie 4270 wydatku o 500,00 zł"/>
        <s v="Zmniejszenie w dziale 020 w rozdziale 02001 w paragrafie 4300 wydatku o 1 650,00 zł"/>
        <s v="Zmniejszenie w dziale 020 w rozdziale 02001 w paragrafie 4430 wydatku o 3 000,00 zł"/>
        <s v="Zmniejszenie w dziale 600 w rozdziale 60001 w paragrafie 2710 wydatku o 8 108,97 zł"/>
        <s v="Zmniejszenie w dziale 600 w rozdziale 60004 w paragrafie 2310 wydatku o 89 684,00 zł"/>
        <s v="Zmniejszenie w dziale 600 w rozdziale 60004 w paragrafie 2710 wydatku o 5 250,00 zł"/>
        <s v="Zmniejszenie w dziale 600 w rozdziale 60004 w paragrafie 4300 wydatku o 96 800,28 zł"/>
        <s v="Zmniejszenie w dziale 600 w rozdziale 60013 w paragrafie 4520 wydatku o 35,00 zł"/>
        <s v="Zmniejszenie w dziale 600 w rozdziale 60014 w paragrafie 4270 wydatku o 3 928,50 zł"/>
        <s v="Zmniejszenie w dziale 600 w rozdziale 60014 w paragrafie 4520 wydatku o 75,00 zł"/>
        <s v="Zmniejszenie w dziale 600 w rozdziale 60014 w paragrafie 6300 wydatku o 5 750,00 zł"/>
        <s v="Zmniejszenie w dziale 600 w rozdziale 60016 w paragrafie 4210 wydatku o 1 966,00 zł"/>
        <s v="Zmniejszenie w dziale 600 w rozdziale 60016 w paragrafie 4270 wydatku o 14 371,10 zł"/>
        <s v="Zmniejszenie w dziale 600 w rozdziale 60016 w paragrafie 4300 wydatku o 48 093,10 zł"/>
        <s v="Zmniejszenie w dziale 600 w rozdziale 60016 w paragrafie 4390 wydatku o 1 000,00 zł"/>
        <s v="Zmniejszenie w dziale 600 w rozdziale 60017 w paragrafie 4210 wydatku o 728,00 zł"/>
        <s v="Zmniejszenie w dziale 600 w rozdziale 60017 w paragrafie 4270 wydatku o 11 247,50 zł"/>
        <s v="Zmniejszenie w dziale 600 w rozdziale 60017 w paragrafie 4300 wydatku o 28 727,50 zł"/>
        <s v="Zmniejszenie w dziale 600 w rozdziale 60019 w paragrafie 4300 wydatku o 12 500,00 zł"/>
        <s v="Zmniejszenie w dziale 630 w rozdziale 63003 w paragrafie 4110 wydatku o 679,35 zł"/>
        <s v="Zmniejszenie w dziale 630 w rozdziale 63003 w paragrafie 4120 wydatku o 95,40 zł"/>
        <s v="Zmniejszenie w dziale 630 w rozdziale 63003 w paragrafie 4170 wydatku o 3 847,20 zł"/>
        <s v="Zmniejszenie w dziale 630 w rozdziale 63003 w paragrafie 4210 wydatku o 2 062,75 zł"/>
        <s v="Zmniejszenie w dziale 630 w rozdziale 63003 w paragrafie 4260 wydatku o 451,50 zł"/>
        <s v="Zmniejszenie w dziale 630 w rozdziale 63003 w paragrafie 4270 wydatku o 12 550,00 zł"/>
        <s v="Zmniejszenie w dziale 630 w rozdziale 63003 w paragrafie 4300 wydatku o 3 618,80 zł"/>
        <s v="Zmniejszenie w dziale 630 w rozdziale 63003 w paragrafie 4390 wydatku o 221,10 zł"/>
        <s v="Zmniejszenie w dziale 630 w rozdziale 63003 w paragrafie 4430 wydatku o 125,00 zł"/>
        <s v="Zmniejszenie w dziale 700 w rozdziale 70005 w paragrafie 4260 wydatku o 7 500,00 zł"/>
        <s v="Zmniejszenie w dziale 700 w rozdziale 70005 w paragrafie 4270 wydatku o 10 250,00 zł"/>
        <s v="Zmniejszenie w dziale 700 w rozdziale 70005 w paragrafie 4300 wydatku o 44 000,00 zł"/>
        <s v="Zmniejszenie w dziale 700 w rozdziale 70005 w paragrafie 4380 wydatku o 50,00 zł"/>
        <s v="Zmniejszenie w dziale 700 w rozdziale 70005 w paragrafie 4390 wydatku o 1 000,00 zł"/>
        <s v="Zmniejszenie w dziale 700 w rozdziale 70005 w paragrafie 4530 wydatku o 30 000,00 zł"/>
        <s v="Zmniejszenie w dziale 700 w rozdziale 70005 w paragrafie 4610 wydatku o 1 000,00 zł"/>
        <s v="Zmniejszenie w dziale 700 w rozdziale 70005 w paragrafie 6060 wydatku o 205 000,00 zł"/>
        <s v="Zmniejszenie w dziale 710 w rozdziale 71004 w paragrafie 4110 wydatku o 144,30 zł"/>
        <s v="Zmniejszenie w dziale 710 w rozdziale 71004 w paragrafie 4120 wydatku o 20,20 zł"/>
        <s v="Zmniejszenie w dziale 710 w rozdziale 71004 w paragrafie 4170 wydatku o 812,50 zł"/>
        <s v="Zmniejszenie w dziale 710 w rozdziale 71004 w paragrafie 4300 wydatku o 8 550,00 zł"/>
        <s v="Zmniejszenie w dziale 710 w rozdziale 71004 w paragrafie 4390 wydatku o 1 500,00 zł"/>
        <s v="Zmniejszenie w dziale 750 w rozdziale 75022 w paragrafie 3030 wydatku o 18 742,50 zł"/>
        <s v="Zmniejszenie w dziale 750 w rozdziale 75022 w paragrafie 4210 wydatku o 175,00 zł"/>
        <s v="Zmniejszenie w dziale 750 w rozdziale 75022 w paragrafie 4260 wydatku o 50,00 zł"/>
        <s v="Zmniejszenie w dziale 750 w rozdziale 75022 w paragrafie 4300 wydatku o 3 500,00 zł"/>
        <s v="Zmniejszenie w dziale 750 w rozdziale 75023 w paragrafie 3020 wydatku o 1 575,00 zł"/>
        <s v="Zmniejszenie w dziale 750 w rozdziale 75023 w paragrafie 4010 wydatku o 372 305,30 zł"/>
        <s v="Zmniejszenie w dziale 750 w rozdziale 75023 w paragrafie 4040 wydatku o 27 500,00 zł"/>
        <s v="Zmniejszenie w dziale 750 w rozdziale 75023 w paragrafie 4110 wydatku o 69 250,00 zł"/>
        <s v="Zmniejszenie w dziale 750 w rozdziale 75023 w paragrafie 4120 wydatku o 9 750,00 zł"/>
        <s v="Zmniejszenie w dziale 750 w rozdziale 75023 w paragrafie 4140 wydatku o 7 000,00 zł"/>
        <s v="Zmniejszenie w dziale 750 w rozdziale 75023 w paragrafie 4170 wydatku o 6 380,00 zł"/>
        <s v="Zmniejszenie w dziale 750 w rozdziale 75023 w paragrafie 4210 wydatku o 26 565,00 zł"/>
        <s v="Zmniejszenie w dziale 750 w rozdziale 75023 w paragrafie 4220 wydatku o 210,00 zł"/>
        <s v="Zmniejszenie w dziale 750 w rozdziale 75023 w paragrafie 4260 wydatku o 12 500,00 zł"/>
        <s v="Zmniejszenie w dziale 750 w rozdziale 75023 w paragrafie 4270 wydatku o 6 500,00 zł"/>
        <s v="Zmniejszenie w dziale 750 w rozdziale 75023 w paragrafie 4280 wydatku o 1 050,00 zł"/>
        <s v="Zmniejszenie w dziale 750 w rozdziale 75023 w paragrafie 4300 wydatku o 50 400,00 zł"/>
        <s v="Zmniejszenie w dziale 750 w rozdziale 75023 w paragrafie 4360 wydatku o 4 975,60 zł"/>
        <s v="Zmniejszenie w dziale 750 w rozdziale 75023 w paragrafie 4380 wydatku o 50,00 zł"/>
        <s v="Zmniejszenie w dziale 750 w rozdziale 75023 w paragrafie 4410 wydatku o 1 837,50 zł"/>
        <s v="Zmniejszenie w dziale 750 w rozdziale 75023 w paragrafie 4420 wydatku o 100,00 zł"/>
        <s v="Zmniejszenie w dziale 750 w rozdziale 75023 w paragrafie 4430 wydatku o 11 000,00 zł"/>
        <s v="Zmniejszenie w dziale 750 w rozdziale 75023 w paragrafie 4440 wydatku o 9 520,49 zł"/>
        <s v="Zmniejszenie w dziale 750 w rozdziale 75023 w paragrafie 4700 wydatku o 3 675,00 zł"/>
        <s v="Zmniejszenie w dziale 750 w rozdziale 75023 w paragrafie 4710 wydatku o 1 500,00 zł"/>
        <s v="Zmniejszenie w dziale 750 w rozdziale 75075 w paragrafie 4110 wydatku o 25,00 zł"/>
        <s v="Zmniejszenie w dziale 750 w rozdziale 75075 w paragrafie 4120 wydatku o 10,00 zł"/>
        <s v="Zmniejszenie w dziale 750 w rozdziale 75075 w paragrafie 4170 wydatku o 10 000,00 zł"/>
        <s v="Zmniejszenie w dziale 750 w rozdziale 75075 w paragrafie 4210 wydatku o 35 000,00 zł"/>
        <s v="Zmniejszenie w dziale 750 w rozdziale 75075 w paragrafie 4300 wydatku o 30 000,00 zł"/>
        <s v="Zmniejszenie w dziale 750 w rozdziale 75075 w paragrafie 4380 wydatku o 2 000,00 zł"/>
        <s v="Zmniejszenie w dziale 750 w rozdziale 75075 w paragrafie 4420 wydatku o 20 000,00 zł"/>
        <s v="Zmniejszenie w dziale 750 w rozdziale 75075 w paragrafie 4430 wydatku o 750,00 zł"/>
        <s v="Zmniejszenie w dziale 750 w rozdziale 75095 w paragrafie 4110 wydatku o 125,00 zł"/>
        <s v="Zmniejszenie w dziale 750 w rozdziale 75095 w paragrafie 4120 wydatku o 16,00 zł"/>
        <s v="Zmniejszenie w dziale 750 w rozdziale 75095 w paragrafie 4170 wydatku o 945,00 zł"/>
        <s v="Zmniejszenie w dziale 750 w rozdziale 75095 w paragrafie 4210 wydatku o 500,00 zł"/>
        <s v="Zmniejszenie w dziale 750 w rozdziale 75095 w paragrafie 4300 wydatku o 5 636,15 zł"/>
        <s v="Zmniejszenie w dziale 750 w rozdziale 75095 w paragrafie 4430 wydatku o 3 000,00 zł"/>
        <s v="Zmniejszenie w dziale 750 w rozdziale 75095 w paragrafie 4480 wydatku o 2 500,00 zł"/>
        <s v="Zmniejszenie w dziale 750 w rozdziale 75095 w paragrafie 4610 wydatku o 1 250,00 zł"/>
        <s v="Zmniejszenie w dziale 754 w rozdziale 75414 w paragrafie 4210 wydatku o 420,00 zł"/>
        <s v="Zmniejszenie w dziale 754 w rozdziale 75414 w paragrafie 4300 wydatku o 341,25 zł"/>
        <s v="Zmniejszenie w dziale 754 w rozdziale 75416 w paragrafie 3020 wydatku o 525,00 zł"/>
        <s v="Zmniejszenie w dziale 754 w rozdziale 75416 w paragrafie 4010 wydatku o 35 776,60 zł"/>
        <s v="Zmniejszenie w dziale 754 w rozdziale 75416 w paragrafie 4040 wydatku o 2 842,61 zł"/>
        <s v="Zmniejszenie w dziale 754 w rozdziale 75416 w paragrafie 4110 wydatku o 6 669,29 zł"/>
        <s v="Zmniejszenie w dziale 754 w rozdziale 75416 w paragrafie 4120 wydatku o 950,51 zł"/>
        <s v="Zmniejszenie w dziale 754 w rozdziale 75416 w paragrafie 4140 wydatku o 700,00 zł"/>
        <s v="Zmniejszenie w dziale 754 w rozdziale 75416 w paragrafie 4170 wydatku o 105,00 zł"/>
        <s v="Zmniejszenie w dziale 754 w rozdziale 75416 w paragrafie 4210 wydatku o 2 100,00 zł"/>
        <s v="Zmniejszenie w dziale 754 w rozdziale 75416 w paragrafie 4260 wydatku o 945,00 zł"/>
        <s v="Zmniejszenie w dziale 754 w rozdziale 75416 w paragrafie 4280 wydatku o 250,00 zł"/>
        <s v="Zmniejszenie w dziale 754 w rozdziale 75416 w paragrafie 4300 wydatku o 1 050,00 zł"/>
        <s v="Zmniejszenie w dziale 754 w rozdziale 75416 w paragrafie 4360 wydatku o 577,50 zł"/>
        <s v="Zmniejszenie w dziale 754 w rozdziale 75416 w paragrafie 4410 wydatku o 157,50 zł"/>
        <s v="Zmniejszenie w dziale 754 w rozdziale 75416 w paragrafie 4430 wydatku o 262,50 zł"/>
        <s v="Zmniejszenie w dziale 754 w rozdziale 75416 w paragrafie 4440 wydatku o 748,34 zł"/>
        <s v="Zmniejszenie w dziale 754 w rozdziale 75416 w paragrafie 4700 wydatku o 300,00 zł"/>
        <s v="Zmniejszenie w dziale 754 w rozdziale 75416 w paragrafie 4710 wydatku o 414,24 zł"/>
        <s v="Zmniejszenie w dziale 754 w rozdziale 75421 w paragrafie 3030 wydatku o 221,45 zł"/>
        <s v="Zmniejszenie w dziale 754 w rozdziale 75421 w paragrafie 4010 wydatku o 2 443,25 zł"/>
        <s v="Zmniejszenie w dziale 754 w rozdziale 75421 w paragrafie 4110 wydatku o 607,15 zł"/>
        <s v="Zmniejszenie w dziale 754 w rozdziale 75421 w paragrafie 4170 wydatku o 1 065,00 zł"/>
        <s v="Zmniejszenie w dziale 754 w rozdziale 75421 w paragrafie 4210 wydatku o 1 000,00 zł"/>
        <s v="Zmniejszenie w dziale 754 w rozdziale 75421 w paragrafie 4300 wydatku o 750,00 zł"/>
        <s v="Zmniejszenie w dziale 754 w rozdziale 75421 w paragrafie 4710 wydatku o 50,00 zł"/>
        <s v="Zmniejszenie w dziale 754 w rozdziale 75495 w paragrafie 4210 wydatku o 1 903,75 zł"/>
        <s v="Zmniejszenie w dziale 754 w rozdziale 75495 w paragrafie 4260 wydatku o 750,00 zł"/>
        <s v="Zmniejszenie w dziale 754 w rozdziale 75495 w paragrafie 4270 wydatku o 787,50 zł"/>
        <s v="Zmniejszenie w dziale 754 w rozdziale 75495 w paragrafie 4300 wydatku o 4 482,82 zł"/>
        <s v="Zmniejszenie w dziale 754 w rozdziale 75495 w paragrafie 4360 wydatku o 210,00 zł"/>
        <s v="Zmniejszenie w dziale 757 w rozdziale 75702 w paragrafie 8090 wydatku o 13 000,00 zł"/>
        <s v="Zmniejszenie w dziale 757 w rozdziale 75702 w paragrafie 8110 wydatku o 65 000,00 zł"/>
        <s v="Zmniejszenie w dziale 758 w rozdziale 75818 w paragrafie 4810 wydatku o 67 816,66 zł"/>
        <s v="Zmniejszenie w dziale 801 w rozdziale 80101 w paragrafie 2540 wydatku o 27 883,90 zł"/>
        <s v="Zmniejszenie w dziale 801 w rozdziale 80101 w paragrafie 2710 wydatku o 6 150,00 zł"/>
        <s v="Zmniejszenie w dziale 801 w rozdziale 80101 w paragrafie 3020 wydatku o 33 955,05 zł"/>
        <s v="Zmniejszenie w dziale 801 w rozdziale 80101 w paragrafie 4010 wydatku o 227 714,55 zł"/>
        <s v="Zmniejszenie w dziale 801 w rozdziale 80101 w paragrafie 4040 wydatku o 15 938,55 zł"/>
        <s v="Zmniejszenie w dziale 801 w rozdziale 80101 w paragrafie 4110 wydatku o 207 975,58 zł"/>
        <s v="Zmniejszenie w dziale 801 w rozdziale 80101 w paragrafie 4120 wydatku o 29 980,35 zł"/>
        <s v="Zmniejszenie w dziale 801 w rozdziale 80101 w paragrafie 4140 wydatku o 4 102,50 zł"/>
        <s v="Zmniejszenie w dziale 801 w rozdziale 80101 w paragrafie 4170 wydatku o 480,00 zł"/>
        <s v="Zmniejszenie w dziale 801 w rozdziale 80101 w paragrafie 4210 wydatku o 30 865,00 zł"/>
        <s v="Zmniejszenie w dziale 801 w rozdziale 80101 w paragrafie 4240 wydatku o 10 221,30 zł"/>
        <s v="Zmniejszenie w dziale 801 w rozdziale 80101 w paragrafie 4260 wydatku o 51 745,75 zł"/>
        <s v="Zmniejszenie w dziale 801 w rozdziale 80101 w paragrafie 4270 wydatku o 40 179,00 zł"/>
        <s v="Zmniejszenie w dziale 801 w rozdziale 80101 w paragrafie 4280 wydatku o 3 076,00 zł"/>
        <s v="Zmniejszenie w dziale 801 w rozdziale 80101 w paragrafie 4300 wydatku o 30 514,90 zł"/>
        <s v="Zmniejszenie w dziale 801 w rozdziale 80101 w paragrafie 4360 wydatku o 2 162,85 zł"/>
        <s v="Zmniejszenie w dziale 801 w rozdziale 80101 w paragrafie 4410 wydatku o 773,85 zł"/>
        <s v="Zmniejszenie w dziale 801 w rozdziale 80101 w paragrafie 4420 wydatku o 26,25 zł"/>
        <s v="Zmniejszenie w dziale 801 w rozdziale 80101 w paragrafie 4430 wydatku o 2 550,00 zł"/>
        <s v="Zmniejszenie w dziale 801 w rozdziale 80101 w paragrafie 4440 wydatku o 66 494,36 zł"/>
        <s v="Zmniejszenie w dziale 801 w rozdziale 80101 w paragrafie 4700 wydatku o 1 470,25 zł"/>
        <s v="Zmniejszenie w dziale 801 w rozdziale 80101 w paragrafie 4710 wydatku o 6 316,38 zł"/>
        <s v="Zmniejszenie w dziale 801 w rozdziale 80101 w paragrafie 4790 wydatku o 971 817,05 zł"/>
        <s v="Zmniejszenie w dziale 801 w rozdziale 80101 w paragrafie 4800 wydatku o 76 517,00 zł"/>
        <s v="Zmniejszenie w dziale 801 w rozdziale 80103 w paragrafie 2310 wydatku o 750,00 zł"/>
        <s v="Zmniejszenie w dziale 801 w rozdziale 80103 w paragrafie 3020 wydatku o 3 104,00 zł"/>
        <s v="Zmniejszenie w dziale 801 w rozdziale 80103 w paragrafie 4010 wydatku o 7 950,00 zł"/>
        <s v="Zmniejszenie w dziale 801 w rozdziale 80103 w paragrafie 4040 wydatku o 607,75 zł"/>
        <s v="Zmniejszenie w dziale 801 w rozdziale 80103 w paragrafie 4110 wydatku o 12 479,55 zł"/>
        <s v="Zmniejszenie w dziale 801 w rozdziale 80103 w paragrafie 4120 wydatku o 1 867,50 zł"/>
        <s v="Zmniejszenie w dziale 801 w rozdziale 80103 w paragrafie 4210 wydatku o 1 862,50 zł"/>
        <s v="Zmniejszenie w dziale 801 w rozdziale 80103 w paragrafie 4240 wydatku o 288,75 zł"/>
        <s v="Zmniejszenie w dziale 801 w rozdziale 80103 w paragrafie 4260 wydatku o 700,00 zł"/>
        <s v="Zmniejszenie w dziale 801 w rozdziale 80103 w paragrafie 4270 wydatku o 2 041,25 zł"/>
        <s v="Zmniejszenie w dziale 801 w rozdziale 80103 w paragrafie 4280 wydatku o 37,50 zł"/>
        <s v="Zmniejszenie w dziale 801 w rozdziale 80103 w paragrafie 4300 wydatku o 946,70 zł"/>
        <s v="Zmniejszenie w dziale 801 w rozdziale 80103 w paragrafie 4330 wydatku o 1 796,70 zł"/>
        <s v="Zmniejszenie w dziale 801 w rozdziale 80103 w paragrafie 4360 wydatku o 125,00 zł"/>
        <s v="Zmniejszenie w dziale 801 w rozdziale 80103 w paragrafie 4430 wydatku o 1 000,00 zł"/>
        <s v="Zmniejszenie w dziale 801 w rozdziale 80103 w paragrafie 4440 wydatku o 3 610,12 zł"/>
        <s v="Zmniejszenie w dziale 801 w rozdziale 80103 w paragrafie 4700 wydatku o 52,50 zł"/>
        <s v="Zmniejszenie w dziale 801 w rozdziale 80103 w paragrafie 4710 wydatku o 484,38 zł"/>
        <s v="Zmniejszenie w dziale 801 w rozdziale 80103 w paragrafie 4790 wydatku o 60 620,60 zł"/>
        <s v="Zmniejszenie w dziale 801 w rozdziale 80103 w paragrafie 4800 wydatku o 5 089,85 zł"/>
        <s v="Zmniejszenie w dziale 801 w rozdziale 80104 w paragrafie 2310 wydatku o 62 500,00 zł"/>
        <s v="Zmniejszenie w dziale 801 w rozdziale 80104 w paragrafie 2540 wydatku o 342 500,00 zł"/>
        <s v="Zmniejszenie w dziale 801 w rozdziale 80104 w paragrafie 2590 wydatku o 275 000,00 zł"/>
        <s v="Zmniejszenie w dziale 801 w rozdziale 80104 w paragrafie 3020 wydatku o 3 460,80 zł"/>
        <s v="Zmniejszenie w dziale 801 w rozdziale 80104 w paragrafie 4010 wydatku o 80 197,50 zł"/>
        <s v="Zmniejszenie w dziale 801 w rozdziale 80104 w paragrafie 4040 wydatku o 7 721,20 zł"/>
        <s v="Zmniejszenie w dziale 801 w rozdziale 80104 w paragrafie 4110 wydatku o 32 207,75 zł"/>
        <s v="Zmniejszenie w dziale 801 w rozdziale 80104 w paragrafie 4120 wydatku o 4 550,65 zł"/>
        <s v="Zmniejszenie w dziale 801 w rozdziale 80104 w paragrafie 4210 wydatku o 6 030,00 zł"/>
        <s v="Zmniejszenie w dziale 801 w rozdziale 80104 w paragrafie 4240 wydatku o 965,00 zł"/>
        <s v="Zmniejszenie w dziale 801 w rozdziale 80104 w paragrafie 4260 wydatku o 9 072,50 zł"/>
        <s v="Zmniejszenie w dziale 801 w rozdziale 80104 w paragrafie 4270 wydatku o 7 600,30 zł"/>
        <s v="Zmniejszenie w dziale 801 w rozdziale 80104 w paragrafie 4280 wydatku o 1 320,00 zł"/>
        <s v="Zmniejszenie w dziale 801 w rozdziale 80104 w paragrafie 4300 wydatku o 7 534,25 zł"/>
        <s v="Zmniejszenie w dziale 801 w rozdziale 80104 w paragrafie 4330 wydatku o 17 500,00 zł"/>
        <s v="Zmniejszenie w dziale 801 w rozdziale 80104 w paragrafie 4360 wydatku o 691,25 zł"/>
        <s v="Zmniejszenie w dziale 801 w rozdziale 80104 w paragrafie 4410 wydatku o 82,75 zł"/>
        <s v="Zmniejszenie w dziale 801 w rozdziale 80104 w paragrafie 4440 wydatku o 7 653,20 zł"/>
        <s v="Zmniejszenie w dziale 801 w rozdziale 80104 w paragrafie 4700 wydatku o 377,00 zł"/>
        <s v="Zmniejszenie w dziale 801 w rozdziale 80104 w paragrafie 4710 wydatku o 294,00 zł"/>
        <s v="Zmniejszenie w dziale 801 w rozdziale 80104 w paragrafie 4790 wydatku o 95 519,35 zł"/>
        <s v="Zmniejszenie w dziale 801 w rozdziale 80104 w paragrafie 4800 wydatku o 6 502,40 zł"/>
        <s v="Zmniejszenie w dziale 801 w rozdziale 80106 w paragrafie 2310 wydatku o 1 000,00 zł"/>
        <s v="Zmniejszenie w dziale 801 w rozdziale 80107 w paragrafie 3020 wydatku o 2 555,85 zł"/>
        <s v="Zmniejszenie w dziale 801 w rozdziale 80107 w paragrafie 4110 wydatku o 15 529,30 zł"/>
        <s v="Zmniejszenie w dziale 801 w rozdziale 80107 w paragrafie 4120 wydatku o 2 036,35 zł"/>
        <s v="Zmniejszenie w dziale 801 w rozdziale 80107 w paragrafie 4440 wydatku o 4 489,69 zł"/>
        <s v="Zmniejszenie w dziale 801 w rozdziale 80107 w paragrafie 4710 wydatku o 812,00 zł"/>
        <s v="Zmniejszenie w dziale 801 w rozdziale 80107 w paragrafie 4790 wydatku o 75 856,95 zł"/>
        <s v="Zmniejszenie w dziale 801 w rozdziale 80107 w paragrafie 4800 wydatku o 6 596,85 zł"/>
        <s v="Zmniejszenie w dziale 801 w rozdziale 80113 w paragrafie 4300 wydatku o 100 000,00 zł"/>
        <s v="Zmniejszenie w dziale 801 w rozdziale 80146 w paragrafie 4300 wydatku o 7 909,20 zł"/>
        <s v="Zmniejszenie w dziale 801 w rozdziale 80146 w paragrafie 4700 wydatku o 3 900,00 zł"/>
        <s v="Zmniejszenie w dziale 801 w rozdziale 80148 w paragrafie 4010 wydatku o 11 248,00 zł"/>
        <s v="Zmniejszenie w dziale 801 w rozdziale 80148 w paragrafie 4040 wydatku o 909,50 zł"/>
        <s v="Zmniejszenie w dziale 801 w rozdziale 80148 w paragrafie 4110 wydatku o 1 950,00 zł"/>
        <s v="Zmniejszenie w dziale 801 w rozdziale 80148 w paragrafie 4120 wydatku o 250,00 zł"/>
        <s v="Zmniejszenie w dziale 801 w rozdziale 80148 w paragrafie 4210 wydatku o 2 215,00 zł"/>
        <s v="Zmniejszenie w dziale 801 w rozdziale 80148 w paragrafie 4260 wydatku o 825,00 zł"/>
        <s v="Zmniejszenie w dziale 801 w rozdziale 80148 w paragrafie 4270 wydatku o 1 250,00 zł"/>
        <s v="Zmniejszenie w dziale 801 w rozdziale 80148 w paragrafie 4300 wydatku o 273,00 zł"/>
        <s v="Zmniejszenie w dziale 801 w rozdziale 80148 w paragrafie 4440 wydatku o 390,00 zł"/>
        <s v="Zmniejszenie w dziale 801 w rozdziale 80148 w paragrafie 4700 wydatku o 107,60 zł"/>
        <s v="Zmniejszenie w dziale 801 w rozdziale 80148 w paragrafie 4710 wydatku o 93,75 zł"/>
        <s v="Zmniejszenie w dziale 801 w rozdziale 80149 w paragrafie 2540 wydatku o 17 500,00 zł"/>
        <s v="Zmniejszenie w dziale 801 w rozdziale 80149 w paragrafie 2590 wydatku o 1 900,00 zł"/>
        <s v="Zmniejszenie w dziale 801 w rozdziale 80149 w paragrafie 3020 wydatku o 156,70 zł"/>
        <s v="Zmniejszenie w dziale 801 w rozdziale 80149 w paragrafie 4010 wydatku o 8 753,30 zł"/>
        <s v="Zmniejszenie w dziale 801 w rozdziale 80149 w paragrafie 4040 wydatku o 740,00 zł"/>
        <s v="Zmniejszenie w dziale 801 w rozdziale 80149 w paragrafie 4110 wydatku o 6 898,95 zł"/>
        <s v="Zmniejszenie w dziale 801 w rozdziale 80149 w paragrafie 4120 wydatku o 971,50 zł"/>
        <s v="Zmniejszenie w dziale 801 w rozdziale 80149 w paragrafie 4210 wydatku o 50,00 zł"/>
        <s v="Zmniejszenie w dziale 801 w rozdziale 80149 w paragrafie 4240 wydatku o 75,00 zł"/>
        <s v="Zmniejszenie w dziale 801 w rozdziale 80149 w paragrafie 4440 wydatku o 1 596,91 zł"/>
        <s v="Zmniejszenie w dziale 801 w rozdziale 80149 w paragrafie 4710 wydatku o 407,50 zł"/>
        <s v="Zmniejszenie w dziale 801 w rozdziale 80149 w paragrafie 4790 wydatku o 29 547,20 zł"/>
        <s v="Zmniejszenie w dziale 801 w rozdziale 80149 w paragrafie 4800 wydatku o 2 518,00 zł"/>
        <s v="Zmniejszenie w dziale 801 w rozdziale 80150 w paragrafie 2540 wydatku o 15 196,91 zł"/>
        <s v="Zmniejszenie w dziale 801 w rozdziale 80150 w paragrafie 3020 wydatku o 2 560,15 zł"/>
        <s v="Zmniejszenie w dziale 801 w rozdziale 80150 w paragrafie 4110 wydatku o 12 845,95 zł"/>
        <s v="Zmniejszenie w dziale 801 w rozdziale 80150 w paragrafie 4120 wydatku o 1 683,50 zł"/>
        <s v="Zmniejszenie w dziale 801 w rozdziale 80150 w paragrafie 4210 wydatku o 307,50 zł"/>
        <s v="Zmniejszenie w dziale 801 w rozdziale 80150 w paragrafie 4240 wydatku o 1 355,00 zł"/>
        <s v="Zmniejszenie w dziale 801 w rozdziale 80150 w paragrafie 4440 wydatku o 2 749,79 zł"/>
        <s v="Zmniejszenie w dziale 801 w rozdziale 80150 w paragrafie 4710 wydatku o 424,88 zł"/>
        <s v="Zmniejszenie w dziale 801 w rozdziale 80150 w paragrafie 4790 wydatku o 60 791,35 zł"/>
        <s v="Zmniejszenie w dziale 801 w rozdziale 80150 w paragrafie 4800 wydatku o 4 796,65 zł"/>
        <s v="Zmniejszenie w dziale 801 w rozdziale 80153 w paragrafie 4210 wydatku o 225,52 zł"/>
        <s v="Zmniejszenie w dziale 801 w rozdziale 80153 w paragrafie 4240 wydatku o 21 160,51 zł"/>
        <s v="Zmniejszenie w dziale 801 w rozdziale 80195 w paragrafie 4110 wydatku o 62,15 zł"/>
        <s v="Zmniejszenie w dziale 801 w rozdziale 80195 w paragrafie 4120 wydatku o 8,55 zł"/>
        <s v="Zmniejszenie w dziale 801 w rozdziale 80195 w paragrafie 4170 wydatku o 350,00 zł"/>
        <s v="Zmniejszenie w dziale 851 w rozdziale 85158 w paragrafie 2710 wydatku o 3 232,05 zł"/>
        <s v="Zmniejszenie w dziale 852 w rozdziale 85202 w paragrafie 4330 wydatku o 22 000,00 zł"/>
        <s v="Zmniejszenie w dziale 852 w rozdziale 85205 w paragrafie 4300 wydatku o 183,75 zł"/>
        <s v="Zmniejszenie w dziale 852 w rozdziale 85205 w paragrafie 4400 wydatku o 125,00 zł"/>
        <s v="Zmniejszenie w dziale 852 w rozdziale 85205 w paragrafie 4700 wydatku o 50,00 zł"/>
        <s v="Zmniejszenie w dziale 852 w rozdziale 85219 w paragrafie 3020 wydatku o 500,00 zł"/>
        <s v="Zmniejszenie w dziale 852 w rozdziale 85219 w paragrafie 4010 wydatku o 53 660,90 zł"/>
        <s v="Zmniejszenie w dziale 852 w rozdziale 85219 w paragrafie 4040 wydatku o 3 995,00 zł"/>
        <s v="Zmniejszenie w dziale 852 w rozdziale 85219 w paragrafie 4110 wydatku o 9 721,71 zł"/>
        <s v="Zmniejszenie w dziale 852 w rozdziale 85219 w paragrafie 4120 wydatku o 1 249,38 zł"/>
        <s v="Zmniejszenie w dziale 852 w rozdziale 85219 w paragrafie 4170 wydatku o 900,00 zł"/>
        <s v="Zmniejszenie w dziale 852 w rozdziale 85219 w paragrafie 4210 wydatku o 4 690,00 zł"/>
        <s v="Zmniejszenie w dziale 852 w rozdziale 85219 w paragrafie 4260 wydatku o 180,00 zł"/>
        <s v="Zmniejszenie w dziale 852 w rozdziale 85219 w paragrafie 4280 wydatku o 75,00 zł"/>
        <s v="Zmniejszenie w dziale 852 w rozdziale 85219 w paragrafie 4300 wydatku o 7 723,00 zł"/>
        <s v="Zmniejszenie w dziale 852 w rozdziale 85219 w paragrafie 4360 wydatku o 151,20 zł"/>
        <s v="Zmniejszenie w dziale 852 w rozdziale 85219 w paragrafie 4400 wydatku o 800,00 zł"/>
        <s v="Zmniejszenie w dziale 852 w rozdziale 85219 w paragrafie 4410 wydatku o 30,00 zł"/>
        <s v="Zmniejszenie w dziale 852 w rozdziale 85219 w paragrafie 4430 wydatku o 183,75 zł"/>
        <s v="Zmniejszenie w dziale 852 w rozdziale 85219 w paragrafie 4440 wydatku o 1 162,70 zł"/>
        <s v="Zmniejszenie w dziale 852 w rozdziale 85219 w paragrafie 4700 wydatku o 200,00 zł"/>
        <s v="Zmniejszenie w dziale 852 w rozdziale 85219 w paragrafie 4710 wydatku o 679,10 zł"/>
        <s v="Zmniejszenie w dziale 853 w rozdziale 85326 w paragrafie 4300 wydatku o 5 000,00 zł"/>
        <s v="Zmniejszenie w dziale 853 w rozdziale 85334 w paragrafie 4270 wydatku o 600,00 zł"/>
        <s v="Zmniejszenie w dziale 853 w rozdziale 85395 w paragrafie 4110 wydatku o 490,00 zł"/>
        <s v="Zmniejszenie w dziale 853 w rozdziale 85395 w paragrafie 4120 wydatku o 62,25 zł"/>
        <s v="Zmniejszenie w dziale 853 w rozdziale 85395 w paragrafie 4170 wydatku o 3 363,00 zł"/>
        <s v="Zmniejszenie w dziale 853 w rozdziale 85395 w paragrafie 4210 wydatku o 1 500,00 zł"/>
        <s v="Zmniejszenie w dziale 853 w rozdziale 85395 w paragrafie 4260 wydatku o 750,00 zł"/>
        <s v="Zmniejszenie w dziale 853 w rozdziale 85395 w paragrafie 4270 wydatku o 700,00 zł"/>
        <s v="Zmniejszenie w dziale 853 w rozdziale 85395 w paragrafie 4300 wydatku o 7 479,28 zł"/>
        <s v="Zmniejszenie w dziale 853 w rozdziale 85395 w paragrafie 4360 wydatku o 1 050,00 zł"/>
        <s v="Zmniejszenie w dziale 854 w rozdziale 85404 w paragrafie 2540 wydatku o 3 000,00 zł"/>
        <s v="Zmniejszenie w dziale 854 w rozdziale 85404 w paragrafie 2590 wydatku o 250,00 zł"/>
        <s v="Zmniejszenie w dziale 854 w rozdziale 85412 w paragrafie 4110 wydatku o 146,10 zł"/>
        <s v="Zmniejszenie w dziale 854 w rozdziale 85412 w paragrafie 4120 wydatku o 20,85 zł"/>
        <s v="Zmniejszenie w dziale 854 w rozdziale 85412 w paragrafie 4170 wydatku o 850,00 zł"/>
        <s v="Zmniejszenie w dziale 854 w rozdziale 85412 w paragrafie 4710 wydatku o 11,30 zł"/>
        <s v="Zmniejszenie w dziale 854 w rozdziale 85446 w paragrafie 4300 wydatku o 60,00 zł"/>
        <s v="Zmniejszenie w dziale 854 w rozdziale 85446 w paragrafie 4700 wydatku o 74,00 zł"/>
        <s v="Zmniejszenie w dziale 855 w rozdziale 85501 w paragrafie 3020 wydatku o 40,00 zł"/>
        <s v="Zmniejszenie w dziale 855 w rozdziale 85501 w paragrafie 4010 wydatku o 2 706,00 zł"/>
        <s v="Zmniejszenie w dziale 855 w rozdziale 85501 w paragrafie 4040 wydatku o 658,05 zł"/>
        <s v="Zmniejszenie w dziale 855 w rozdziale 85501 w paragrafie 4110 wydatku o 579,25 zł"/>
        <s v="Zmniejszenie w dziale 855 w rozdziale 85501 w paragrafie 4120 wydatku o 82,40 zł"/>
        <s v="Zmniejszenie w dziale 855 w rozdziale 85501 w paragrafie 4210 wydatku o 300,00 zł"/>
        <s v="Zmniejszenie w dziale 855 w rozdziale 85501 w paragrafie 4260 wydatku o 50,00 zł"/>
        <s v="Zmniejszenie w dziale 855 w rozdziale 85501 w paragrafie 4300 wydatku o 1 410,20 zł"/>
        <s v="Zmniejszenie w dziale 855 w rozdziale 85501 w paragrafie 4400 wydatku o 129,41 zł"/>
        <s v="Zmniejszenie w dziale 855 w rozdziale 85501 w paragrafie 4440 wydatku o 232,54 zł"/>
        <s v="Zmniejszenie w dziale 855 w rozdziale 85501 w paragrafie 4710 wydatku o 185,25 zł"/>
        <s v="Zmniejszenie w dziale 855 w rozdziale 85502 w paragrafie 3020 wydatku o 150,00 zł"/>
        <s v="Zmniejszenie w dziale 855 w rozdziale 85502 w paragrafie 4010 wydatku o 15 157,80 zł"/>
        <s v="Zmniejszenie w dziale 855 w rozdziale 85502 w paragrafie 4040 wydatku o 1 254,23 zł"/>
        <s v="Zmniejszenie w dziale 855 w rozdziale 85502 w paragrafie 4110 wydatku o 19 756,90 zł"/>
        <s v="Zmniejszenie w dziale 855 w rozdziale 85502 w paragrafie 4120 wydatku o 371,37 zł"/>
        <s v="Zmniejszenie w dziale 855 w rozdziale 85502 w paragrafie 4210 wydatku o 1 100,00 zł"/>
        <s v="Zmniejszenie w dziale 855 w rozdziale 85502 w paragrafie 4260 wydatku o 60,00 zł"/>
        <s v="Zmniejszenie w dziale 855 w rozdziale 85502 w paragrafie 4280 wydatku o 58,25 zł"/>
        <s v="Zmniejszenie w dziale 855 w rozdziale 85502 w paragrafie 4300 wydatku o 1 775,00 zł"/>
        <s v="Zmniejszenie w dziale 855 w rozdziale 85502 w paragrafie 4360 wydatku o 100,00 zł"/>
        <s v="Zmniejszenie w dziale 855 w rozdziale 85502 w paragrafie 4400 wydatku o 90,70 zł"/>
        <s v="Zmniejszenie w dziale 855 w rozdziale 85502 w paragrafie 4410 wydatku o 15,00 zł"/>
        <s v="Zmniejszenie w dziale 855 w rozdziale 85502 w paragrafie 4430 wydatku o 10,00 zł"/>
        <s v="Zmniejszenie w dziale 855 w rozdziale 85502 w paragrafie 4440 wydatku o 232,54 zł"/>
        <s v="Zmniejszenie w dziale 855 w rozdziale 85502 w paragrafie 4700 wydatku o 75,00 zł"/>
        <s v="Zmniejszenie w dziale 855 w rozdziale 85502 w paragrafie 4710 wydatku o 198,47 zł"/>
        <s v="Zmniejszenie w dziale 855 w rozdziale 85504 w paragrafie 4010 wydatku o 3 357,25 zł"/>
        <s v="Zmniejszenie w dziale 855 w rozdziale 85504 w paragrafie 4040 wydatku o 285,37 zł"/>
        <s v="Zmniejszenie w dziale 855 w rozdziale 85504 w paragrafie 4110 wydatku o 627,26 zł"/>
        <s v="Zmniejszenie w dziale 855 w rozdziale 85504 w paragrafie 4120 wydatku o 89,24 zł"/>
        <s v="Zmniejszenie w dziale 855 w rozdziale 85504 w paragrafie 4410 wydatku o 25,00 zł"/>
        <s v="Zmniejszenie w dziale 855 w rozdziale 85504 w paragrafie 4440 wydatku o 77,51 zł"/>
        <s v="Zmniejszenie w dziale 855 w rozdziale 85504 w paragrafie 4700 wydatku o 50,00 zł"/>
        <s v="Zmniejszenie w dziale 855 w rozdziale 85504 w paragrafie 4710 wydatku o 55,95 zł"/>
        <s v="Zmniejszenie w dziale 855 w rozdziale 85513 w paragrafie 4130 wydatku o 2 742,45 zł"/>
        <s v="Zmniejszenie w dziale 855 w rozdziale 85516 w paragrafie 2310 wydatku o 4 000,00 zł"/>
        <s v="Zmniejszenie w dziale 855 w rozdziale 85516 w paragrafie 2830 wydatku o 20 550,00 zł"/>
        <s v="Zmniejszenie w dziale 900 w rozdziale 90001 w paragrafie 4260 wydatku o 1 500,00 zł"/>
        <s v="Zmniejszenie w dziale 900 w rozdziale 90001 w paragrafie 4300 wydatku o 15 100,00 zł"/>
        <s v="Zmniejszenie w dziale 900 w rozdziale 90001 w paragrafie 4390 wydatku o 250,00 zł"/>
        <s v="Zmniejszenie w dziale 900 w rozdziale 90002 w paragrafie 2900 wydatku o 163,31 zł"/>
        <s v="Zmniejszenie w dziale 900 w rozdziale 90002 w paragrafie 4010 wydatku o 10 950,00 zł"/>
        <s v="Zmniejszenie w dziale 900 w rozdziale 90002 w paragrafie 4110 wydatku o 1 863,20 zł"/>
        <s v="Zmniejszenie w dziale 900 w rozdziale 90002 w paragrafie 4120 wydatku o 269,50 zł"/>
        <s v="Zmniejszenie w dziale 900 w rozdziale 90002 w paragrafie 4210 wydatku o 250,00 zł"/>
        <s v="Zmniejszenie w dziale 900 w rozdziale 90002 w paragrafie 4260 wydatku o 200,00 zł"/>
        <s v="Zmniejszenie w dziale 900 w rozdziale 90002 w paragrafie 4300 wydatku o 596 670,40 zł"/>
        <s v="Zmniejszenie w dziale 900 w rozdziale 90002 w paragrafie 4360 wydatku o 100,00 zł"/>
        <s v="Zmniejszenie w dziale 900 w rozdziale 90002 w paragrafie 4710 wydatku o 60,00 zł"/>
        <s v="Zmniejszenie w dziale 900 w rozdziale 90004 w paragrafie 4210 wydatku o 1 826,67 zł"/>
        <s v="Zmniejszenie w dziale 900 w rozdziale 90004 w paragrafie 4300 wydatku o 421 331,23 zł"/>
        <s v="Zmniejszenie w dziale 900 w rozdziale 90005 w paragrafie 4300 wydatku o 2 850,00 zł"/>
        <s v="Zmniejszenie w dziale 900 w rozdziale 90005 w paragrafie 4390 wydatku o 75 000,00 zł"/>
        <s v="Zmniejszenie w dziale 900 w rozdziale 90013 w paragrafie 4210 wydatku o 150,00 zł"/>
        <s v="Zmniejszenie w dziale 900 w rozdziale 90013 w paragrafie 4300 wydatku o 10 850,00 zł"/>
        <s v="Zmniejszenie w dziale 900 w rozdziale 90015 w paragrafie 4260 wydatku o 95 000,00 zł"/>
        <s v="Zmniejszenie w dziale 900 w rozdziale 90015 w paragrafie 4300 wydatku o 46 507,50 zł"/>
        <s v="Zmniejszenie w dziale 900 w rozdziale 90026 w paragrafie 2320 wydatku o 2 500,00 zł"/>
        <s v="Zmniejszenie w dziale 900 w rozdziale 90026 w paragrafie 4300 wydatku o 21 985,00 zł"/>
        <s v="Zmniejszenie w dziale 900 w rozdziale 90095 w paragrafie 4260 wydatku o 1 250,00 zł"/>
        <s v="Zmniejszenie w dziale 900 w rozdziale 90095 w paragrafie 4300 wydatku o 7 398,57 zł"/>
        <s v="Zmniejszenie w dziale 900 w rozdziale 90095 w paragrafie 4430 wydatku o 100,00 zł"/>
        <s v="Zmniejszenie w dziale 921 w rozdziale 92109 w paragrafie 4270 wydatku o 23 342,11 zł"/>
        <s v="Zmniejszenie w dziale 921 w rozdziale 92109 w paragrafie 4360 wydatku o 150,00 zł"/>
        <s v="Zmniejszenie w dziale 925 w rozdziale 92504 w paragrafie 4300 wydatku o 500,00 zł"/>
        <s v="Zmniejszenie w dziale 926 w rozdziale 92601 w paragrafie 4210 wydatku o 7 926,26 zł"/>
        <s v="Zmniejszenie w dziale 926 w rozdziale 92601 w paragrafie 4270 wydatku o 491,69 zł"/>
        <s v="Zmniejszenie w dziale 926 w rozdziale 92601 w paragrafie 6010 wydatku o 473,40 zł"/>
        <s v="Zmniejszenie w dziale 926 w rozdziale 92605 w paragrafie 3020 wydatku o 219,00 zł"/>
        <s v="Zmniejszenie w dziale 926 w rozdziale 92605 w paragrafie 3040 wydatku o 275,00 zł"/>
        <s v="Zmniejszenie w dziale 926 w rozdziale 92605 w paragrafie 4010 wydatku o 60 655,30 zł"/>
        <s v="Zmniejszenie w dziale 926 w rozdziale 92605 w paragrafie 4040 wydatku o 4 838,45 zł"/>
        <s v="Zmniejszenie w dziale 926 w rozdziale 92605 w paragrafie 4090 wydatku o 362,00 zł"/>
        <s v="Zmniejszenie w dziale 926 w rozdziale 92605 w paragrafie 4110 wydatku o 11 631,65 zł"/>
        <s v="Zmniejszenie w dziale 926 w rozdziale 92605 w paragrafie 4120 wydatku o 1 604,55 zł"/>
        <s v="Zmniejszenie w dziale 926 w rozdziale 92605 w paragrafie 4170 wydatku o 17 543,60 zł"/>
        <s v="Zmniejszenie w dziale 926 w rozdziale 92605 w paragrafie 4210 wydatku o 6 755,45 zł"/>
        <s v="Zmniejszenie w dziale 926 w rozdziale 92605 w paragrafie 4260 wydatku o 10 326,75 zł"/>
        <s v="Zmniejszenie w dziale 926 w rozdziale 92605 w paragrafie 4270 wydatku o 3 367,45 zł"/>
        <s v="Zmniejszenie w dziale 926 w rozdziale 92605 w paragrafie 4280 wydatku o 196,45 zł"/>
        <s v="Zmniejszenie w dziale 926 w rozdziale 92605 w paragrafie 4300 wydatku o 16 252,70 zł"/>
        <s v="Zmniejszenie w dziale 926 w rozdziale 92605 w paragrafie 4360 wydatku o 547,50 zł"/>
        <s v="Zmniejszenie w dziale 926 w rozdziale 92605 w paragrafie 4410 wydatku o 363,15 zł"/>
        <s v="Zmniejszenie w dziale 926 w rozdziale 92605 w paragrafie 4420 wydatku o 27,50 zł"/>
        <s v="Zmniejszenie w dziale 926 w rozdziale 92605 w paragrafie 4430 wydatku o 493,50 zł"/>
        <s v="Zmniejszenie w dziale 926 w rozdziale 92605 w paragrafie 4440 wydatku o 1 455,10 zł"/>
        <s v="Zmniejszenie w dziale 926 w rozdziale 92605 w paragrafie 4700 wydatku o 400,00 zł"/>
        <s v="Zmniejszenie w dziale 926 w rozdziale 92605 w paragrafie 4710 wydatku o 1 055,66 zł"/>
        <s v="Zmniejszenie w dziale 926 w rozdziale 92695 w paragrafie 4300 wydatku o 175,00 z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1">
  <r>
    <n v="1"/>
    <x v="0"/>
    <x v="0"/>
    <x v="0"/>
    <m/>
    <x v="0"/>
    <s v="Rolnictwo i łowiectwo"/>
    <n v="737060.24"/>
    <n v="1493565.98"/>
    <n v="0"/>
    <n v="306671.98"/>
    <n v="304671.98"/>
    <n v="-2000"/>
    <m/>
    <x v="0"/>
    <x v="0"/>
    <x v="0"/>
  </r>
  <r>
    <n v="2"/>
    <x v="0"/>
    <x v="0"/>
    <x v="1"/>
    <s v="01008"/>
    <x v="0"/>
    <s v="Melioracje wodne"/>
    <n v="0"/>
    <n v="25000"/>
    <n v="0"/>
    <n v="20000"/>
    <n v="19000"/>
    <n v="-1000"/>
    <m/>
    <x v="0"/>
    <x v="0"/>
    <x v="0"/>
  </r>
  <r>
    <n v="3"/>
    <x v="0"/>
    <x v="0"/>
    <x v="1"/>
    <m/>
    <x v="1"/>
    <s v="Zakup usług pozostałych"/>
    <n v="0"/>
    <n v="25000"/>
    <m/>
    <n v="20000"/>
    <n v="19000"/>
    <n v="-1000"/>
    <n v="-0.05"/>
    <x v="1"/>
    <x v="1"/>
    <x v="1"/>
  </r>
  <r>
    <n v="4"/>
    <x v="0"/>
    <x v="0"/>
    <x v="2"/>
    <s v="01010"/>
    <x v="0"/>
    <s v="Infrastruktura wodociągowa i sanitacyjna wsi"/>
    <n v="274512.67"/>
    <n v="1020270"/>
    <n v="0"/>
    <n v="0"/>
    <n v="0"/>
    <n v="0"/>
    <m/>
    <x v="0"/>
    <x v="0"/>
    <x v="0"/>
  </r>
  <r>
    <n v="5"/>
    <x v="0"/>
    <x v="0"/>
    <x v="2"/>
    <m/>
    <x v="2"/>
    <s v="Zakup usług remontowych"/>
    <n v="12112.11"/>
    <n v="10000"/>
    <m/>
    <n v="0"/>
    <n v="0"/>
    <n v="0"/>
    <e v="#DIV/0!"/>
    <x v="0"/>
    <x v="0"/>
    <x v="0"/>
  </r>
  <r>
    <n v="6"/>
    <x v="0"/>
    <x v="0"/>
    <x v="2"/>
    <m/>
    <x v="3"/>
    <s v="Wydatki inwestycyjne jednostek budżetowych"/>
    <n v="262400.56"/>
    <n v="1010270"/>
    <m/>
    <n v="0"/>
    <n v="0"/>
    <n v="0"/>
    <e v="#DIV/0!"/>
    <x v="0"/>
    <x v="0"/>
    <x v="0"/>
  </r>
  <r>
    <n v="7"/>
    <x v="0"/>
    <x v="0"/>
    <x v="3"/>
    <s v="01030"/>
    <x v="0"/>
    <s v="Izby rolnicze"/>
    <n v="5764.3"/>
    <n v="5848.6"/>
    <n v="0"/>
    <n v="6671.98"/>
    <n v="6671.98"/>
    <n v="0"/>
    <m/>
    <x v="0"/>
    <x v="0"/>
    <x v="0"/>
  </r>
  <r>
    <n v="8"/>
    <x v="0"/>
    <x v="0"/>
    <x v="3"/>
    <m/>
    <x v="4"/>
    <s v="Wpłaty gmin na rzecz izb rolniczych w wysokości 2% uzyskanych wpływów z podatku rolnego"/>
    <n v="5764.3"/>
    <n v="5848.6"/>
    <m/>
    <n v="6671.98"/>
    <n v="6671.98"/>
    <n v="0"/>
    <n v="0"/>
    <x v="0"/>
    <x v="0"/>
    <x v="0"/>
  </r>
  <r>
    <n v="9"/>
    <x v="0"/>
    <x v="0"/>
    <x v="4"/>
    <s v="01043"/>
    <x v="0"/>
    <s v="Infrastruktura wodociągowa wsi"/>
    <n v="0"/>
    <n v="0"/>
    <n v="0"/>
    <n v="270000"/>
    <n v="269500"/>
    <n v="-500"/>
    <m/>
    <x v="0"/>
    <x v="0"/>
    <x v="0"/>
  </r>
  <r>
    <n v="10"/>
    <x v="0"/>
    <x v="0"/>
    <x v="4"/>
    <m/>
    <x v="2"/>
    <s v="Zakup usług remontowych"/>
    <n v="0"/>
    <n v="0"/>
    <m/>
    <n v="10000"/>
    <n v="9500"/>
    <n v="-500"/>
    <n v="-0.05"/>
    <x v="2"/>
    <x v="2"/>
    <x v="2"/>
  </r>
  <r>
    <n v="11"/>
    <x v="0"/>
    <x v="0"/>
    <x v="4"/>
    <m/>
    <x v="3"/>
    <s v="Wydatki inwestycyjne jednostek budżetowych"/>
    <n v="0"/>
    <n v="0"/>
    <m/>
    <n v="260000"/>
    <n v="260000"/>
    <n v="0"/>
    <n v="0"/>
    <x v="0"/>
    <x v="0"/>
    <x v="0"/>
  </r>
  <r>
    <n v="12"/>
    <x v="0"/>
    <x v="0"/>
    <x v="5"/>
    <s v="01044"/>
    <x v="0"/>
    <s v="Infrastruktura sanitacyjna wsi"/>
    <n v="0"/>
    <n v="0"/>
    <n v="0"/>
    <n v="10000"/>
    <n v="9500"/>
    <n v="-500"/>
    <m/>
    <x v="0"/>
    <x v="0"/>
    <x v="0"/>
  </r>
  <r>
    <n v="13"/>
    <x v="0"/>
    <x v="0"/>
    <x v="5"/>
    <m/>
    <x v="2"/>
    <s v="Zakup usług remontowych"/>
    <n v="0"/>
    <n v="0"/>
    <m/>
    <n v="10000"/>
    <n v="9500"/>
    <n v="-500"/>
    <n v="-0.05"/>
    <x v="2"/>
    <x v="3"/>
    <x v="3"/>
  </r>
  <r>
    <n v="14"/>
    <x v="0"/>
    <x v="0"/>
    <x v="6"/>
    <s v="01095"/>
    <x v="0"/>
    <s v="Pozostała działalność"/>
    <n v="456783.27"/>
    <n v="442447.38"/>
    <n v="0"/>
    <n v="0"/>
    <n v="0"/>
    <n v="0"/>
    <m/>
    <x v="0"/>
    <x v="0"/>
    <x v="0"/>
  </r>
  <r>
    <n v="15"/>
    <x v="0"/>
    <x v="0"/>
    <x v="6"/>
    <m/>
    <x v="5"/>
    <s v="Składki na ubezpieczenia społeczne"/>
    <n v="709.13"/>
    <n v="1246.49"/>
    <m/>
    <n v="0"/>
    <n v="0"/>
    <n v="0"/>
    <e v="#DIV/0!"/>
    <x v="0"/>
    <x v="0"/>
    <x v="0"/>
  </r>
  <r>
    <n v="16"/>
    <x v="0"/>
    <x v="0"/>
    <x v="6"/>
    <m/>
    <x v="6"/>
    <s v="Składki na Fundusz Pracy oraz Fundusz Solidarnościowy"/>
    <n v="101.07"/>
    <n v="177.67"/>
    <m/>
    <n v="0"/>
    <n v="0"/>
    <n v="0"/>
    <e v="#DIV/0!"/>
    <x v="0"/>
    <x v="0"/>
    <x v="0"/>
  </r>
  <r>
    <n v="17"/>
    <x v="0"/>
    <x v="0"/>
    <x v="6"/>
    <m/>
    <x v="7"/>
    <s v="Wynagrodzenia bezosobowe"/>
    <n v="8146.33"/>
    <n v="7251.28"/>
    <m/>
    <n v="0"/>
    <n v="0"/>
    <n v="0"/>
    <e v="#DIV/0!"/>
    <x v="0"/>
    <x v="0"/>
    <x v="0"/>
  </r>
  <r>
    <n v="18"/>
    <x v="0"/>
    <x v="0"/>
    <x v="6"/>
    <m/>
    <x v="8"/>
    <s v="Różne opłaty i składki"/>
    <n v="447826.74"/>
    <n v="433771.94"/>
    <m/>
    <n v="0"/>
    <n v="0"/>
    <n v="0"/>
    <e v="#DIV/0!"/>
    <x v="0"/>
    <x v="0"/>
    <x v="0"/>
  </r>
  <r>
    <n v="19"/>
    <x v="1"/>
    <x v="1"/>
    <x v="0"/>
    <m/>
    <x v="0"/>
    <s v="Leśnictwo"/>
    <n v="54230.3"/>
    <n v="43635.27"/>
    <n v="0"/>
    <n v="93000"/>
    <n v="88350"/>
    <n v="-4650"/>
    <m/>
    <x v="0"/>
    <x v="0"/>
    <x v="0"/>
  </r>
  <r>
    <n v="20"/>
    <x v="1"/>
    <x v="1"/>
    <x v="7"/>
    <s v="02001"/>
    <x v="0"/>
    <s v="Gospodarka leśna"/>
    <n v="54230.3"/>
    <n v="43635.27"/>
    <n v="0"/>
    <n v="93000"/>
    <n v="88350"/>
    <n v="-4650"/>
    <m/>
    <x v="0"/>
    <x v="0"/>
    <x v="0"/>
  </r>
  <r>
    <n v="21"/>
    <x v="1"/>
    <x v="1"/>
    <x v="7"/>
    <m/>
    <x v="9"/>
    <s v="Zakup usług pozostałych"/>
    <n v="150"/>
    <n v="10000"/>
    <m/>
    <n v="33000"/>
    <n v="31350"/>
    <n v="-1650"/>
    <n v="-0.05"/>
    <x v="3"/>
    <x v="4"/>
    <x v="4"/>
  </r>
  <r>
    <n v="22"/>
    <x v="1"/>
    <x v="1"/>
    <x v="7"/>
    <m/>
    <x v="8"/>
    <s v="Różne opłaty i składki"/>
    <n v="54080.3"/>
    <n v="32000"/>
    <m/>
    <n v="60000"/>
    <n v="57000"/>
    <n v="-3000"/>
    <n v="-0.05"/>
    <x v="4"/>
    <x v="5"/>
    <x v="5"/>
  </r>
  <r>
    <n v="23"/>
    <x v="1"/>
    <x v="1"/>
    <x v="7"/>
    <m/>
    <x v="10"/>
    <s v="Kary, odszkodowania i grzywny wypłacane na rzecz osób prawnych i innych jednostek organizacyjnych"/>
    <n v="0"/>
    <n v="1635.27"/>
    <m/>
    <m/>
    <n v="0"/>
    <n v="0"/>
    <e v="#DIV/0!"/>
    <x v="0"/>
    <x v="0"/>
    <x v="0"/>
  </r>
  <r>
    <n v="24"/>
    <x v="2"/>
    <x v="2"/>
    <x v="0"/>
    <m/>
    <x v="0"/>
    <s v="Transport i łączność"/>
    <n v="25108447.43"/>
    <n v="21141352.300000001"/>
    <n v="0"/>
    <n v="26034502.010000002"/>
    <n v="25706237.060000002"/>
    <n v="-328264.95"/>
    <m/>
    <x v="0"/>
    <x v="0"/>
    <x v="0"/>
  </r>
  <r>
    <n v="25"/>
    <x v="2"/>
    <x v="2"/>
    <x v="8"/>
    <s v="60001"/>
    <x v="0"/>
    <s v="Krajowe pasażerskie przewozy kolejowe"/>
    <n v="0"/>
    <n v="159782.72"/>
    <n v="0"/>
    <n v="162179.46"/>
    <n v="154070.48699999999"/>
    <n v="-8108.9729999999981"/>
    <m/>
    <x v="0"/>
    <x v="0"/>
    <x v="0"/>
  </r>
  <r>
    <n v="26"/>
    <x v="2"/>
    <x v="2"/>
    <x v="8"/>
    <m/>
    <x v="11"/>
    <s v="Dotacja celowa na pomoc finansową udzielaną między jednostkami samorządu terytorialnego na dofinansowanie własnych zadań bieżących"/>
    <n v="0"/>
    <n v="159782.72"/>
    <m/>
    <n v="162179.46"/>
    <n v="154070.48699999999"/>
    <n v="-8108.9729999999981"/>
    <n v="-4.9999999999999989E-2"/>
    <x v="5"/>
    <x v="6"/>
    <x v="6"/>
  </r>
  <r>
    <n v="27"/>
    <x v="2"/>
    <x v="2"/>
    <x v="9"/>
    <s v="60004"/>
    <x v="0"/>
    <s v="Lokalny transport zbiorowy"/>
    <n v="7822503.3900000006"/>
    <n v="7060559.290000001"/>
    <n v="0"/>
    <n v="3834685.63"/>
    <n v="3642951.3484999998"/>
    <n v="-191734.28150000004"/>
    <m/>
    <x v="0"/>
    <x v="0"/>
    <x v="0"/>
  </r>
  <r>
    <n v="28"/>
    <x v="2"/>
    <x v="2"/>
    <x v="9"/>
    <m/>
    <x v="12"/>
    <s v="Dotacje celowe przekazane gminie na zadania bieżące realizowane na podstawie porozumień (umów) między jednostkami samorządu terytorialnego"/>
    <n v="1167388.1000000001"/>
    <n v="1413526.91"/>
    <m/>
    <n v="1793680"/>
    <n v="1703996"/>
    <n v="-89684"/>
    <n v="-0.05"/>
    <x v="6"/>
    <x v="7"/>
    <x v="7"/>
  </r>
  <r>
    <n v="29"/>
    <x v="2"/>
    <x v="2"/>
    <x v="9"/>
    <m/>
    <x v="11"/>
    <s v="Dotacja celowa na pomoc finansową udzielaną między jednostkami samorządu terytorialnego na dofinansowanie własnych zadań bieżących"/>
    <n v="98300"/>
    <n v="100000"/>
    <m/>
    <n v="105000"/>
    <n v="99750"/>
    <n v="-5250"/>
    <n v="-0.05"/>
    <x v="7"/>
    <x v="8"/>
    <x v="8"/>
  </r>
  <r>
    <n v="30"/>
    <x v="2"/>
    <x v="2"/>
    <x v="9"/>
    <m/>
    <x v="9"/>
    <s v="Zakup usług pozostałych"/>
    <n v="1524427.58"/>
    <n v="1854000"/>
    <m/>
    <n v="1936005.63"/>
    <n v="1839205.3484999998"/>
    <n v="-96800.281500000041"/>
    <n v="-5.0000000000000024E-2"/>
    <x v="8"/>
    <x v="9"/>
    <x v="9"/>
  </r>
  <r>
    <n v="31"/>
    <x v="2"/>
    <x v="2"/>
    <x v="9"/>
    <m/>
    <x v="13"/>
    <s v="Zakup usług pozostałych"/>
    <n v="5227.5"/>
    <n v="21000"/>
    <m/>
    <n v="0"/>
    <n v="0"/>
    <n v="0"/>
    <e v="#DIV/0!"/>
    <x v="0"/>
    <x v="0"/>
    <x v="0"/>
  </r>
  <r>
    <n v="32"/>
    <x v="2"/>
    <x v="2"/>
    <x v="9"/>
    <m/>
    <x v="14"/>
    <s v="Zakup usług pozostałych"/>
    <n v="922.5"/>
    <n v="8871.8700000000008"/>
    <m/>
    <n v="0"/>
    <n v="0"/>
    <n v="0"/>
    <e v="#DIV/0!"/>
    <x v="0"/>
    <x v="0"/>
    <x v="0"/>
  </r>
  <r>
    <n v="33"/>
    <x v="2"/>
    <x v="2"/>
    <x v="9"/>
    <m/>
    <x v="3"/>
    <s v="Wydatki inwestycyjne jednostek budżetowych"/>
    <n v="80000"/>
    <n v="38287.699999999997"/>
    <m/>
    <n v="0"/>
    <n v="0"/>
    <n v="0"/>
    <e v="#DIV/0!"/>
    <x v="0"/>
    <x v="0"/>
    <x v="0"/>
  </r>
  <r>
    <n v="34"/>
    <x v="2"/>
    <x v="2"/>
    <x v="9"/>
    <m/>
    <x v="15"/>
    <s v="Wydatki inwestycyjne jednostek budżetowych"/>
    <n v="3046297.71"/>
    <n v="2387747.75"/>
    <m/>
    <n v="0"/>
    <n v="0"/>
    <n v="0"/>
    <e v="#DIV/0!"/>
    <x v="0"/>
    <x v="0"/>
    <x v="0"/>
  </r>
  <r>
    <n v="35"/>
    <x v="2"/>
    <x v="2"/>
    <x v="9"/>
    <m/>
    <x v="16"/>
    <s v="Wydatki inwestycyjne jednostek budżetowych"/>
    <n v="1899940"/>
    <n v="1237125.06"/>
    <m/>
    <n v="0"/>
    <n v="0"/>
    <n v="0"/>
    <e v="#DIV/0!"/>
    <x v="0"/>
    <x v="0"/>
    <x v="0"/>
  </r>
  <r>
    <n v="36"/>
    <x v="2"/>
    <x v="2"/>
    <x v="10"/>
    <s v="60013"/>
    <x v="0"/>
    <s v="Drogi publiczne wojewódzkie"/>
    <n v="15237"/>
    <n v="220700"/>
    <n v="0"/>
    <n v="700"/>
    <n v="665"/>
    <n v="-35"/>
    <m/>
    <x v="0"/>
    <x v="0"/>
    <x v="0"/>
  </r>
  <r>
    <n v="37"/>
    <x v="2"/>
    <x v="2"/>
    <x v="10"/>
    <m/>
    <x v="17"/>
    <s v="Opłaty na rzecz budżetów jednostek samorządu terytorialnego"/>
    <n v="477"/>
    <n v="700"/>
    <m/>
    <n v="700"/>
    <n v="665"/>
    <n v="-35"/>
    <n v="-0.05"/>
    <x v="9"/>
    <x v="10"/>
    <x v="10"/>
  </r>
  <r>
    <n v="38"/>
    <x v="2"/>
    <x v="2"/>
    <x v="10"/>
    <m/>
    <x v="3"/>
    <s v="Wydatki inwestycyjne jednostek budżetowych"/>
    <n v="14760"/>
    <n v="220000"/>
    <m/>
    <n v="0"/>
    <n v="0"/>
    <n v="0"/>
    <e v="#DIV/0!"/>
    <x v="0"/>
    <x v="0"/>
    <x v="0"/>
  </r>
  <r>
    <n v="39"/>
    <x v="2"/>
    <x v="2"/>
    <x v="11"/>
    <s v="60014"/>
    <x v="0"/>
    <s v="Drogi publiczne powiatowe"/>
    <n v="4230387.8"/>
    <n v="1961584"/>
    <n v="0"/>
    <n v="291100"/>
    <n v="281346.5"/>
    <n v="-9753.5"/>
    <m/>
    <x v="0"/>
    <x v="0"/>
    <x v="0"/>
  </r>
  <r>
    <n v="40"/>
    <x v="2"/>
    <x v="2"/>
    <x v="11"/>
    <m/>
    <x v="18"/>
    <s v="Zwrot niewykorzystanych dotacji oraz płatności"/>
    <n v="18070.169999999998"/>
    <n v="0"/>
    <m/>
    <n v="0"/>
    <m/>
    <n v="0"/>
    <e v="#DIV/0!"/>
    <x v="0"/>
    <x v="0"/>
    <x v="0"/>
  </r>
  <r>
    <n v="41"/>
    <x v="2"/>
    <x v="2"/>
    <x v="11"/>
    <m/>
    <x v="2"/>
    <s v="Zakup usług remontowych"/>
    <n v="1100079.1499999999"/>
    <n v="1539784"/>
    <m/>
    <n v="78570"/>
    <n v="74641.5"/>
    <n v="-3928.5"/>
    <n v="-0.05"/>
    <x v="10"/>
    <x v="11"/>
    <x v="11"/>
  </r>
  <r>
    <n v="42"/>
    <x v="2"/>
    <x v="2"/>
    <x v="11"/>
    <m/>
    <x v="9"/>
    <s v="Zakup usług pozostałych"/>
    <n v="79976.08"/>
    <n v="90300"/>
    <m/>
    <n v="96030"/>
    <n v="96030"/>
    <n v="0"/>
    <n v="0"/>
    <x v="0"/>
    <x v="0"/>
    <x v="0"/>
  </r>
  <r>
    <n v="43"/>
    <x v="2"/>
    <x v="2"/>
    <x v="11"/>
    <m/>
    <x v="17"/>
    <s v="Opłaty na rzecz budżetów jednostek samorządu terytorialnego"/>
    <n v="1112.4000000000001"/>
    <n v="1500"/>
    <m/>
    <n v="1500"/>
    <n v="1425"/>
    <n v="-75"/>
    <n v="-0.05"/>
    <x v="11"/>
    <x v="12"/>
    <x v="12"/>
  </r>
  <r>
    <n v="44"/>
    <x v="2"/>
    <x v="2"/>
    <x v="11"/>
    <m/>
    <x v="3"/>
    <s v="Wydatki inwestycyjne jednostek budżetowych"/>
    <n v="6150"/>
    <n v="200000"/>
    <m/>
    <n v="0"/>
    <n v="0"/>
    <n v="0"/>
    <e v="#DIV/0!"/>
    <x v="0"/>
    <x v="0"/>
    <x v="0"/>
  </r>
  <r>
    <n v="45"/>
    <x v="2"/>
    <x v="2"/>
    <x v="11"/>
    <m/>
    <x v="19"/>
    <s v="Dotacja celowa na pomoc finansową udzielaną między jednostkami samorządu terytorialnego na dofinansowanie własnych zadań inwestycyjnych i zakupów inwestycyjnych"/>
    <n v="3025000"/>
    <n v="130000"/>
    <m/>
    <n v="115000"/>
    <n v="109250"/>
    <n v="-5750"/>
    <n v="-0.05"/>
    <x v="12"/>
    <x v="13"/>
    <x v="13"/>
  </r>
  <r>
    <n v="46"/>
    <x v="2"/>
    <x v="2"/>
    <x v="12"/>
    <s v="60016"/>
    <x v="0"/>
    <s v="Drogi publiczne gminne"/>
    <n v="13040319.24"/>
    <n v="11738726.289999999"/>
    <n v="0"/>
    <n v="20681776.920000002"/>
    <n v="20616346.7245"/>
    <n v="-65430.195499999951"/>
    <m/>
    <x v="0"/>
    <x v="0"/>
    <x v="0"/>
  </r>
  <r>
    <n v="47"/>
    <x v="2"/>
    <x v="2"/>
    <x v="12"/>
    <m/>
    <x v="20"/>
    <s v="Dotacja celowa na pomoc finansową udzielaną między jednostkami samorządu terytorialnego na dofinansowanie własnych zadań bieżących"/>
    <n v="86799.26"/>
    <n v="0"/>
    <m/>
    <n v="0"/>
    <m/>
    <n v="0"/>
    <e v="#DIV/0!"/>
    <x v="0"/>
    <x v="0"/>
    <x v="0"/>
  </r>
  <r>
    <n v="48"/>
    <x v="2"/>
    <x v="2"/>
    <x v="12"/>
    <m/>
    <x v="5"/>
    <s v="Składki na ubezpieczenia społeczne"/>
    <n v="0"/>
    <n v="7000"/>
    <m/>
    <n v="0"/>
    <n v="0"/>
    <n v="0"/>
    <e v="#DIV/0!"/>
    <x v="0"/>
    <x v="0"/>
    <x v="0"/>
  </r>
  <r>
    <n v="49"/>
    <x v="2"/>
    <x v="2"/>
    <x v="12"/>
    <m/>
    <x v="7"/>
    <s v="Wynagrodzenia bezosobowe"/>
    <n v="8795.5"/>
    <n v="15000"/>
    <m/>
    <n v="0"/>
    <n v="0"/>
    <n v="0"/>
    <e v="#DIV/0!"/>
    <x v="0"/>
    <x v="0"/>
    <x v="0"/>
  </r>
  <r>
    <n v="50"/>
    <x v="2"/>
    <x v="2"/>
    <x v="12"/>
    <m/>
    <x v="21"/>
    <s v="Zakup materiałów i wyposażenia"/>
    <n v="583.02"/>
    <n v="31633.78"/>
    <m/>
    <n v="39319.910000000003"/>
    <n v="37353.914500000006"/>
    <n v="-1965.9954999999973"/>
    <n v="-4.9999999999999926E-2"/>
    <x v="13"/>
    <x v="14"/>
    <x v="14"/>
  </r>
  <r>
    <n v="51"/>
    <x v="2"/>
    <x v="2"/>
    <x v="12"/>
    <m/>
    <x v="2"/>
    <s v="Zakup usług remontowych"/>
    <n v="267729.84000000003"/>
    <n v="271625.89"/>
    <m/>
    <n v="287422"/>
    <n v="273050.90000000002"/>
    <n v="-14371.099999999977"/>
    <n v="-4.999999999999992E-2"/>
    <x v="14"/>
    <x v="15"/>
    <x v="15"/>
  </r>
  <r>
    <n v="52"/>
    <x v="2"/>
    <x v="2"/>
    <x v="12"/>
    <m/>
    <x v="9"/>
    <s v="Zakup usług pozostałych"/>
    <n v="1751173.57"/>
    <n v="1290774.1299999999"/>
    <m/>
    <n v="961862"/>
    <n v="913768.9"/>
    <n v="-48093.099999999977"/>
    <n v="-4.9999999999999975E-2"/>
    <x v="15"/>
    <x v="16"/>
    <x v="16"/>
  </r>
  <r>
    <n v="53"/>
    <x v="2"/>
    <x v="2"/>
    <x v="12"/>
    <m/>
    <x v="22"/>
    <s v="Zakup usług obejmujących wykonanie ekspertyz, analiz i opinii"/>
    <n v="10086"/>
    <n v="20000"/>
    <m/>
    <n v="20000"/>
    <n v="19000"/>
    <n v="-1000"/>
    <n v="-0.05"/>
    <x v="1"/>
    <x v="17"/>
    <x v="17"/>
  </r>
  <r>
    <n v="54"/>
    <x v="2"/>
    <x v="2"/>
    <x v="12"/>
    <m/>
    <x v="3"/>
    <s v="Wydatki inwestycyjne jednostek budżetowych"/>
    <n v="10915152.050000001"/>
    <n v="10102692.49"/>
    <m/>
    <n v="19373173.010000002"/>
    <n v="19373173.010000002"/>
    <n v="0"/>
    <n v="0"/>
    <x v="0"/>
    <x v="0"/>
    <x v="0"/>
  </r>
  <r>
    <n v="55"/>
    <x v="2"/>
    <x v="2"/>
    <x v="13"/>
    <n v="60017"/>
    <x v="0"/>
    <s v="Drogi wewnętrzne"/>
    <n v="0"/>
    <n v="0"/>
    <n v="0"/>
    <n v="814060"/>
    <n v="773357"/>
    <n v="-40703"/>
    <m/>
    <x v="0"/>
    <x v="0"/>
    <x v="0"/>
  </r>
  <r>
    <n v="56"/>
    <x v="2"/>
    <x v="2"/>
    <x v="13"/>
    <m/>
    <x v="21"/>
    <s v="Zakup materiałów i wyposażenia"/>
    <n v="0"/>
    <n v="0"/>
    <m/>
    <n v="14560"/>
    <n v="13832"/>
    <n v="-728"/>
    <n v="-0.05"/>
    <x v="16"/>
    <x v="18"/>
    <x v="18"/>
  </r>
  <r>
    <n v="57"/>
    <x v="2"/>
    <x v="2"/>
    <x v="13"/>
    <m/>
    <x v="2"/>
    <s v="Zakup usług remontowych"/>
    <n v="0"/>
    <n v="0"/>
    <m/>
    <n v="224950"/>
    <n v="213702.5"/>
    <n v="-11247.5"/>
    <n v="-0.05"/>
    <x v="17"/>
    <x v="19"/>
    <x v="19"/>
  </r>
  <r>
    <n v="58"/>
    <x v="2"/>
    <x v="2"/>
    <x v="13"/>
    <m/>
    <x v="9"/>
    <s v="Zakup usług pozostałych"/>
    <n v="0"/>
    <n v="0"/>
    <m/>
    <n v="574550"/>
    <n v="545822.5"/>
    <n v="-28727.5"/>
    <n v="-0.05"/>
    <x v="18"/>
    <x v="20"/>
    <x v="20"/>
  </r>
  <r>
    <n v="59"/>
    <x v="2"/>
    <x v="2"/>
    <x v="14"/>
    <n v="60019"/>
    <x v="0"/>
    <s v="Płatne parkowanie"/>
    <n v="0"/>
    <n v="0"/>
    <n v="0"/>
    <n v="250000"/>
    <n v="237500"/>
    <n v="-12500"/>
    <m/>
    <x v="0"/>
    <x v="0"/>
    <x v="0"/>
  </r>
  <r>
    <n v="60"/>
    <x v="2"/>
    <x v="2"/>
    <x v="14"/>
    <m/>
    <x v="9"/>
    <s v="Zakup usług pozostałych"/>
    <n v="0"/>
    <n v="0"/>
    <m/>
    <n v="250000"/>
    <n v="237500"/>
    <n v="-12500"/>
    <n v="-0.05"/>
    <x v="19"/>
    <x v="21"/>
    <x v="21"/>
  </r>
  <r>
    <n v="61"/>
    <x v="3"/>
    <x v="3"/>
    <x v="0"/>
    <m/>
    <x v="0"/>
    <s v="Turystyka"/>
    <n v="176065.01"/>
    <n v="544338"/>
    <n v="0"/>
    <n v="498641"/>
    <n v="474989.9"/>
    <n v="-23651.1"/>
    <m/>
    <x v="0"/>
    <x v="0"/>
    <x v="0"/>
  </r>
  <r>
    <n v="62"/>
    <x v="3"/>
    <x v="3"/>
    <x v="15"/>
    <s v="63003"/>
    <x v="0"/>
    <s v="Zadania w zakresie upowszechniania turystyki"/>
    <n v="176065.01"/>
    <n v="544338"/>
    <n v="0"/>
    <n v="498641"/>
    <n v="474989.9"/>
    <n v="-23651.1"/>
    <m/>
    <x v="0"/>
    <x v="0"/>
    <x v="0"/>
  </r>
  <r>
    <n v="63"/>
    <x v="3"/>
    <x v="3"/>
    <x v="15"/>
    <m/>
    <x v="5"/>
    <s v="Składki na ubezpieczenia społeczne"/>
    <n v="8005.68"/>
    <n v="11543"/>
    <m/>
    <n v="13587"/>
    <n v="12907.65"/>
    <n v="-679.35000000000036"/>
    <n v="-5.0000000000000024E-2"/>
    <x v="20"/>
    <x v="22"/>
    <x v="22"/>
  </r>
  <r>
    <n v="64"/>
    <x v="3"/>
    <x v="3"/>
    <x v="15"/>
    <m/>
    <x v="6"/>
    <s v="Składki na Fundusz Pracy oraz Fundusz Solidarnościowy"/>
    <n v="0"/>
    <n v="1615"/>
    <m/>
    <n v="1908"/>
    <n v="1812.6"/>
    <n v="-95.400000000000091"/>
    <n v="-5.0000000000000044E-2"/>
    <x v="21"/>
    <x v="23"/>
    <x v="23"/>
  </r>
  <r>
    <n v="65"/>
    <x v="3"/>
    <x v="3"/>
    <x v="15"/>
    <m/>
    <x v="7"/>
    <s v="Wynagrodzenia bezosobowe"/>
    <n v="46750.51"/>
    <n v="71200"/>
    <m/>
    <n v="76944"/>
    <n v="73096.800000000003"/>
    <n v="-3847.1999999999971"/>
    <n v="-4.9999999999999961E-2"/>
    <x v="22"/>
    <x v="24"/>
    <x v="24"/>
  </r>
  <r>
    <n v="66"/>
    <x v="3"/>
    <x v="3"/>
    <x v="15"/>
    <m/>
    <x v="21"/>
    <s v="Zakup materiałów i wyposażenia"/>
    <n v="7470.11"/>
    <n v="42100"/>
    <m/>
    <n v="41255"/>
    <n v="39192.25"/>
    <n v="-2062.75"/>
    <n v="-0.05"/>
    <x v="23"/>
    <x v="25"/>
    <x v="25"/>
  </r>
  <r>
    <n v="67"/>
    <x v="3"/>
    <x v="3"/>
    <x v="15"/>
    <m/>
    <x v="23"/>
    <s v="Zakup energii"/>
    <n v="0"/>
    <n v="8600"/>
    <m/>
    <n v="9030"/>
    <n v="8578.5"/>
    <n v="-451.5"/>
    <n v="-0.05"/>
    <x v="24"/>
    <x v="26"/>
    <x v="26"/>
  </r>
  <r>
    <n v="68"/>
    <x v="3"/>
    <x v="3"/>
    <x v="15"/>
    <m/>
    <x v="2"/>
    <s v="Zakup usług remontowych"/>
    <n v="45140"/>
    <n v="46000"/>
    <m/>
    <n v="251000"/>
    <n v="238450"/>
    <n v="-12550"/>
    <n v="-0.05"/>
    <x v="25"/>
    <x v="27"/>
    <x v="27"/>
  </r>
  <r>
    <n v="69"/>
    <x v="3"/>
    <x v="3"/>
    <x v="15"/>
    <m/>
    <x v="9"/>
    <s v="Zakup usług pozostałych"/>
    <n v="37843.089999999997"/>
    <n v="57565.45"/>
    <m/>
    <n v="72376"/>
    <n v="68757.2"/>
    <n v="-3618.8000000000029"/>
    <n v="-5.0000000000000037E-2"/>
    <x v="26"/>
    <x v="28"/>
    <x v="28"/>
  </r>
  <r>
    <n v="70"/>
    <x v="3"/>
    <x v="3"/>
    <x v="15"/>
    <m/>
    <x v="22"/>
    <s v="Zakup usług obejmujących wykonanie ekspertyz, analiz i opinii"/>
    <n v="3459.07"/>
    <n v="3533"/>
    <m/>
    <n v="4422"/>
    <n v="4200.8999999999996"/>
    <n v="-221.10000000000036"/>
    <n v="-5.0000000000000079E-2"/>
    <x v="27"/>
    <x v="29"/>
    <x v="29"/>
  </r>
  <r>
    <n v="71"/>
    <x v="3"/>
    <x v="3"/>
    <x v="15"/>
    <m/>
    <x v="8"/>
    <s v="Różne opłaty i składki"/>
    <n v="2181.5500000000002"/>
    <n v="2181.5500000000002"/>
    <m/>
    <n v="2500"/>
    <n v="2375"/>
    <n v="-125"/>
    <n v="-0.05"/>
    <x v="28"/>
    <x v="30"/>
    <x v="30"/>
  </r>
  <r>
    <n v="72"/>
    <x v="3"/>
    <x v="3"/>
    <x v="15"/>
    <m/>
    <x v="24"/>
    <s v="Podatek od nieruchomości"/>
    <n v="0"/>
    <n v="0"/>
    <m/>
    <n v="25619"/>
    <n v="25619"/>
    <n v="0"/>
    <n v="0"/>
    <x v="0"/>
    <x v="0"/>
    <x v="0"/>
  </r>
  <r>
    <n v="73"/>
    <x v="3"/>
    <x v="3"/>
    <x v="15"/>
    <m/>
    <x v="3"/>
    <s v="Wydatki inwestycyjne jednostek budżetowych"/>
    <n v="25215"/>
    <n v="300000"/>
    <m/>
    <n v="0"/>
    <n v="0"/>
    <n v="0"/>
    <e v="#DIV/0!"/>
    <x v="0"/>
    <x v="0"/>
    <x v="0"/>
  </r>
  <r>
    <n v="74"/>
    <x v="4"/>
    <x v="4"/>
    <x v="0"/>
    <m/>
    <x v="0"/>
    <s v="Gospodarka mieszkaniowa"/>
    <n v="4233737.5599999996"/>
    <n v="7747140.1899999995"/>
    <n v="0"/>
    <n v="2442000"/>
    <n v="2143200"/>
    <n v="-298800"/>
    <m/>
    <x v="0"/>
    <x v="0"/>
    <x v="0"/>
  </r>
  <r>
    <n v="75"/>
    <x v="4"/>
    <x v="4"/>
    <x v="16"/>
    <s v="70005"/>
    <x v="0"/>
    <s v="Gospodarka gruntami i nieruchomościami"/>
    <n v="4233737.5599999996"/>
    <n v="7701486.9699999997"/>
    <n v="0"/>
    <n v="2396000"/>
    <n v="2097200"/>
    <n v="-298800"/>
    <m/>
    <x v="0"/>
    <x v="0"/>
    <x v="0"/>
  </r>
  <r>
    <n v="76"/>
    <x v="4"/>
    <x v="4"/>
    <x v="16"/>
    <m/>
    <x v="23"/>
    <s v="Zakup energii"/>
    <n v="136287.87"/>
    <n v="140000"/>
    <m/>
    <n v="150000"/>
    <n v="142500"/>
    <n v="-7500"/>
    <n v="-0.05"/>
    <x v="29"/>
    <x v="31"/>
    <x v="31"/>
  </r>
  <r>
    <n v="77"/>
    <x v="4"/>
    <x v="4"/>
    <x v="16"/>
    <m/>
    <x v="2"/>
    <s v="Zakup usług remontowych"/>
    <n v="296708.06"/>
    <n v="250000"/>
    <m/>
    <n v="205000"/>
    <n v="194750"/>
    <n v="-10250"/>
    <n v="-0.05"/>
    <x v="30"/>
    <x v="32"/>
    <x v="32"/>
  </r>
  <r>
    <n v="78"/>
    <x v="4"/>
    <x v="4"/>
    <x v="16"/>
    <m/>
    <x v="9"/>
    <s v="Zakup usług pozostałych"/>
    <n v="888262.94"/>
    <n v="754346.78"/>
    <m/>
    <n v="880000"/>
    <n v="836000"/>
    <n v="-44000"/>
    <n v="-0.05"/>
    <x v="31"/>
    <x v="33"/>
    <x v="33"/>
  </r>
  <r>
    <n v="79"/>
    <x v="4"/>
    <x v="4"/>
    <x v="16"/>
    <m/>
    <x v="25"/>
    <s v="Zakup usług obejmujacych tłumaczenia"/>
    <n v="0"/>
    <n v="1000"/>
    <m/>
    <n v="1000"/>
    <n v="950"/>
    <n v="-50"/>
    <n v="-0.05"/>
    <x v="32"/>
    <x v="34"/>
    <x v="34"/>
  </r>
  <r>
    <n v="80"/>
    <x v="4"/>
    <x v="4"/>
    <x v="16"/>
    <m/>
    <x v="22"/>
    <s v="Zakup usług obejmujących wykonanie ekspertyz, analiz i opinii"/>
    <n v="12375"/>
    <n v="30000"/>
    <m/>
    <n v="20000"/>
    <n v="19000"/>
    <n v="-1000"/>
    <n v="-0.05"/>
    <x v="1"/>
    <x v="35"/>
    <x v="35"/>
  </r>
  <r>
    <n v="81"/>
    <x v="4"/>
    <x v="4"/>
    <x v="16"/>
    <m/>
    <x v="8"/>
    <s v="Różne opłaty i składki"/>
    <n v="0"/>
    <n v="45653.22"/>
    <m/>
    <n v="0"/>
    <n v="0"/>
    <n v="0"/>
    <e v="#DIV/0!"/>
    <x v="0"/>
    <x v="0"/>
    <x v="0"/>
  </r>
  <r>
    <n v="82"/>
    <x v="4"/>
    <x v="4"/>
    <x v="16"/>
    <m/>
    <x v="26"/>
    <s v="Podatek od towarów i usług (VAT)."/>
    <n v="420734.04"/>
    <n v="1134000"/>
    <m/>
    <n v="600000"/>
    <n v="570000"/>
    <n v="-30000"/>
    <n v="-0.05"/>
    <x v="33"/>
    <x v="36"/>
    <x v="36"/>
  </r>
  <r>
    <n v="83"/>
    <x v="4"/>
    <x v="4"/>
    <x v="16"/>
    <m/>
    <x v="27"/>
    <s v="Koszty postępowania sądowego i prokuratorskiego"/>
    <n v="20321.330000000002"/>
    <n v="20000"/>
    <m/>
    <n v="20000"/>
    <n v="19000"/>
    <n v="-1000"/>
    <n v="-0.05"/>
    <x v="1"/>
    <x v="37"/>
    <x v="37"/>
  </r>
  <r>
    <n v="84"/>
    <x v="4"/>
    <x v="4"/>
    <x v="16"/>
    <m/>
    <x v="3"/>
    <s v="Wydatki inwestycyjne jednostek budżetowych"/>
    <n v="1739844.81"/>
    <n v="4826486.97"/>
    <m/>
    <n v="20000"/>
    <n v="20000"/>
    <n v="0"/>
    <n v="0"/>
    <x v="0"/>
    <x v="0"/>
    <x v="0"/>
  </r>
  <r>
    <n v="85"/>
    <x v="4"/>
    <x v="4"/>
    <x v="16"/>
    <m/>
    <x v="28"/>
    <s v="Wydatki na zakupy inwestycyjne jednostek budżetowych"/>
    <n v="719203.51"/>
    <n v="500000"/>
    <m/>
    <n v="500000"/>
    <n v="295000"/>
    <n v="-205000"/>
    <n v="-0.41"/>
    <x v="34"/>
    <x v="38"/>
    <x v="38"/>
  </r>
  <r>
    <n v="86"/>
    <x v="4"/>
    <x v="4"/>
    <x v="17"/>
    <n v="70021"/>
    <x v="0"/>
    <s v="Towarzystwa Budownictwa Społecznego"/>
    <n v="0"/>
    <n v="45653.22"/>
    <n v="0"/>
    <n v="46000"/>
    <n v="46000"/>
    <n v="0"/>
    <m/>
    <x v="0"/>
    <x v="0"/>
    <x v="0"/>
  </r>
  <r>
    <n v="87"/>
    <x v="4"/>
    <x v="4"/>
    <x v="17"/>
    <m/>
    <x v="29"/>
    <s v="Różne opłaty i składki"/>
    <n v="0"/>
    <n v="45653.22"/>
    <m/>
    <n v="46000"/>
    <n v="46000"/>
    <n v="0"/>
    <n v="0"/>
    <x v="0"/>
    <x v="0"/>
    <x v="0"/>
  </r>
  <r>
    <n v="88"/>
    <x v="5"/>
    <x v="5"/>
    <x v="0"/>
    <m/>
    <x v="0"/>
    <s v="Działalność usługowa"/>
    <n v="125970.95"/>
    <n v="172000"/>
    <n v="0"/>
    <n v="220540"/>
    <n v="209513"/>
    <n v="-11027"/>
    <m/>
    <x v="0"/>
    <x v="0"/>
    <x v="0"/>
  </r>
  <r>
    <n v="89"/>
    <x v="5"/>
    <x v="5"/>
    <x v="18"/>
    <s v="71004"/>
    <x v="0"/>
    <s v="Plany zagospodarowania przestrzennego"/>
    <n v="125970.95"/>
    <n v="172000"/>
    <n v="0"/>
    <n v="220540"/>
    <n v="209513"/>
    <n v="-11027"/>
    <m/>
    <x v="0"/>
    <x v="0"/>
    <x v="0"/>
  </r>
  <r>
    <n v="90"/>
    <x v="5"/>
    <x v="5"/>
    <x v="18"/>
    <m/>
    <x v="5"/>
    <s v="Składki na ubezpieczenia społeczne"/>
    <n v="0"/>
    <n v="0"/>
    <m/>
    <n v="2886"/>
    <n v="2741.7"/>
    <n v="-144.30000000000018"/>
    <n v="-5.0000000000000065E-2"/>
    <x v="35"/>
    <x v="39"/>
    <x v="39"/>
  </r>
  <r>
    <n v="91"/>
    <x v="5"/>
    <x v="5"/>
    <x v="18"/>
    <m/>
    <x v="6"/>
    <s v="Składki na Fundusz Pracy oraz Fundusz Solidarnościowy"/>
    <n v="0"/>
    <n v="0"/>
    <m/>
    <n v="404"/>
    <n v="383.8"/>
    <n v="-20.199999999999989"/>
    <n v="-4.9999999999999975E-2"/>
    <x v="36"/>
    <x v="40"/>
    <x v="40"/>
  </r>
  <r>
    <n v="92"/>
    <x v="5"/>
    <x v="5"/>
    <x v="18"/>
    <m/>
    <x v="7"/>
    <s v="Wynagrodzenia bezosobowe"/>
    <n v="1277"/>
    <n v="42500"/>
    <m/>
    <n v="16250"/>
    <n v="15437.5"/>
    <n v="-812.5"/>
    <n v="-0.05"/>
    <x v="37"/>
    <x v="41"/>
    <x v="41"/>
  </r>
  <r>
    <n v="93"/>
    <x v="5"/>
    <x v="5"/>
    <x v="18"/>
    <m/>
    <x v="9"/>
    <s v="Zakup usług pozostałych"/>
    <n v="121499.95"/>
    <n v="122500"/>
    <m/>
    <n v="171000"/>
    <n v="162450"/>
    <n v="-8550"/>
    <n v="-0.05"/>
    <x v="38"/>
    <x v="42"/>
    <x v="42"/>
  </r>
  <r>
    <n v="94"/>
    <x v="5"/>
    <x v="5"/>
    <x v="18"/>
    <m/>
    <x v="22"/>
    <s v="Zakup usług obejmujących wykonanie ekspertyz, analiz i opinii"/>
    <n v="0"/>
    <n v="3000"/>
    <m/>
    <n v="30000"/>
    <n v="28500"/>
    <n v="-1500"/>
    <n v="-0.05"/>
    <x v="39"/>
    <x v="43"/>
    <x v="43"/>
  </r>
  <r>
    <n v="95"/>
    <x v="5"/>
    <x v="5"/>
    <x v="18"/>
    <m/>
    <x v="30"/>
    <s v="Kary i odszkodowania wypłacane na rzecz osób fizycznych"/>
    <n v="0"/>
    <n v="2000"/>
    <m/>
    <n v="0"/>
    <n v="0"/>
    <n v="0"/>
    <e v="#DIV/0!"/>
    <x v="0"/>
    <x v="0"/>
    <x v="0"/>
  </r>
  <r>
    <n v="96"/>
    <x v="5"/>
    <x v="5"/>
    <x v="18"/>
    <m/>
    <x v="27"/>
    <s v="Koszty postępowania sądowego i prokuratorskiego"/>
    <n v="3194"/>
    <n v="2000"/>
    <m/>
    <n v="0"/>
    <n v="0"/>
    <n v="0"/>
    <e v="#DIV/0!"/>
    <x v="0"/>
    <x v="0"/>
    <x v="0"/>
  </r>
  <r>
    <n v="97"/>
    <x v="6"/>
    <x v="6"/>
    <x v="0"/>
    <m/>
    <x v="0"/>
    <s v="Administracja publiczna"/>
    <n v="12935087.729999999"/>
    <n v="14335962.629999999"/>
    <n v="0"/>
    <n v="14251937.439999999"/>
    <n v="13494068.905999999"/>
    <n v="-757868.53399999987"/>
    <m/>
    <x v="0"/>
    <x v="0"/>
    <x v="0"/>
  </r>
  <r>
    <n v="98"/>
    <x v="6"/>
    <x v="6"/>
    <x v="19"/>
    <s v="75011"/>
    <x v="0"/>
    <s v="Urzędy wojewódzkie"/>
    <n v="209363"/>
    <n v="237628"/>
    <n v="0"/>
    <n v="220002"/>
    <n v="220002"/>
    <n v="0"/>
    <m/>
    <x v="0"/>
    <x v="0"/>
    <x v="0"/>
  </r>
  <r>
    <n v="99"/>
    <x v="6"/>
    <x v="6"/>
    <x v="19"/>
    <m/>
    <x v="31"/>
    <s v="Wynagrodzenia osobowe pracowników"/>
    <n v="174993.84"/>
    <n v="198619.14"/>
    <m/>
    <n v="183886.66"/>
    <n v="183886.66"/>
    <n v="0"/>
    <n v="0"/>
    <x v="0"/>
    <x v="0"/>
    <x v="0"/>
  </r>
  <r>
    <n v="100"/>
    <x v="6"/>
    <x v="6"/>
    <x v="19"/>
    <m/>
    <x v="5"/>
    <s v="Składki na ubezpieczenia społeczne"/>
    <n v="30081.35"/>
    <n v="34142.68"/>
    <m/>
    <n v="31610.12"/>
    <n v="31610.12"/>
    <n v="0"/>
    <n v="0"/>
    <x v="0"/>
    <x v="0"/>
    <x v="0"/>
  </r>
  <r>
    <n v="101"/>
    <x v="6"/>
    <x v="6"/>
    <x v="19"/>
    <m/>
    <x v="6"/>
    <s v="Składki na Fundusz Pracy oraz Fundusz Solidarnościowy"/>
    <n v="4287.8100000000004"/>
    <n v="4866.18"/>
    <m/>
    <n v="4505.22"/>
    <n v="4505.22"/>
    <n v="0"/>
    <n v="0"/>
    <x v="0"/>
    <x v="0"/>
    <x v="0"/>
  </r>
  <r>
    <n v="102"/>
    <x v="6"/>
    <x v="6"/>
    <x v="20"/>
    <s v="75022"/>
    <x v="0"/>
    <s v="Rady gmin (miast i miast na prawach powiatu)"/>
    <n v="408355.47000000003"/>
    <n v="423000"/>
    <n v="0"/>
    <n v="449350"/>
    <n v="426882.5"/>
    <n v="-22467.5"/>
    <m/>
    <x v="0"/>
    <x v="0"/>
    <x v="0"/>
  </r>
  <r>
    <n v="103"/>
    <x v="6"/>
    <x v="6"/>
    <x v="20"/>
    <m/>
    <x v="32"/>
    <s v="Różne wydatki na rzecz osób fizycznych"/>
    <n v="358034.83"/>
    <n v="357000"/>
    <m/>
    <n v="374850"/>
    <n v="356107.5"/>
    <n v="-18742.5"/>
    <n v="-0.05"/>
    <x v="40"/>
    <x v="44"/>
    <x v="44"/>
  </r>
  <r>
    <n v="104"/>
    <x v="6"/>
    <x v="6"/>
    <x v="20"/>
    <m/>
    <x v="21"/>
    <s v="Zakup materiałów i wyposażenia"/>
    <n v="2959.4"/>
    <n v="5000"/>
    <m/>
    <n v="3500"/>
    <n v="3325"/>
    <n v="-175"/>
    <n v="-0.05"/>
    <x v="41"/>
    <x v="45"/>
    <x v="45"/>
  </r>
  <r>
    <n v="105"/>
    <x v="6"/>
    <x v="6"/>
    <x v="20"/>
    <m/>
    <x v="23"/>
    <s v="Zakup energii"/>
    <n v="635.63"/>
    <n v="1000"/>
    <m/>
    <n v="1000"/>
    <n v="950"/>
    <n v="-50"/>
    <n v="-0.05"/>
    <x v="32"/>
    <x v="46"/>
    <x v="46"/>
  </r>
  <r>
    <n v="106"/>
    <x v="6"/>
    <x v="6"/>
    <x v="20"/>
    <m/>
    <x v="9"/>
    <s v="Zakup usług pozostałych"/>
    <n v="46725.61"/>
    <n v="60000"/>
    <m/>
    <n v="70000"/>
    <n v="66500"/>
    <n v="-3500"/>
    <n v="-0.05"/>
    <x v="42"/>
    <x v="47"/>
    <x v="47"/>
  </r>
  <r>
    <n v="107"/>
    <x v="6"/>
    <x v="6"/>
    <x v="21"/>
    <s v="75023"/>
    <x v="0"/>
    <s v="Urzędy gmin (miast i miast na prawach powiatu)"/>
    <n v="10224536.349999998"/>
    <n v="12205585.629999999"/>
    <n v="0"/>
    <n v="12824442.439999999"/>
    <n v="12200798.556"/>
    <n v="-623643.88399999985"/>
    <m/>
    <x v="0"/>
    <x v="0"/>
    <x v="0"/>
  </r>
  <r>
    <n v="108"/>
    <x v="6"/>
    <x v="6"/>
    <x v="21"/>
    <m/>
    <x v="33"/>
    <s v="Wydatki osobowe niezaliczone do wynagrodzeń"/>
    <n v="15230.65"/>
    <n v="30000"/>
    <m/>
    <n v="31500"/>
    <n v="29925"/>
    <n v="-1575"/>
    <n v="-0.05"/>
    <x v="43"/>
    <x v="48"/>
    <x v="48"/>
  </r>
  <r>
    <n v="109"/>
    <x v="6"/>
    <x v="6"/>
    <x v="21"/>
    <m/>
    <x v="31"/>
    <s v="Wynagrodzenia osobowe pracowników"/>
    <n v="6589201.7699999996"/>
    <n v="6660107.8600000003"/>
    <m/>
    <n v="7446105.9000000004"/>
    <n v="7073800.6050000004"/>
    <n v="-372305.29499999993"/>
    <n v="-4.9999999999999989E-2"/>
    <x v="44"/>
    <x v="49"/>
    <x v="49"/>
  </r>
  <r>
    <n v="110"/>
    <x v="6"/>
    <x v="6"/>
    <x v="21"/>
    <m/>
    <x v="34"/>
    <s v="Dodatkowe wynagrodzenie roczne"/>
    <n v="437714.68"/>
    <n v="475791.57"/>
    <m/>
    <n v="550000"/>
    <n v="522500"/>
    <n v="-27500"/>
    <n v="-0.05"/>
    <x v="45"/>
    <x v="50"/>
    <x v="50"/>
  </r>
  <r>
    <n v="111"/>
    <x v="6"/>
    <x v="6"/>
    <x v="21"/>
    <m/>
    <x v="5"/>
    <s v="Składki na ubezpieczenia społeczne"/>
    <n v="727134.75"/>
    <n v="1254875"/>
    <m/>
    <n v="1385000"/>
    <n v="1315750"/>
    <n v="-69250"/>
    <n v="-0.05"/>
    <x v="46"/>
    <x v="51"/>
    <x v="51"/>
  </r>
  <r>
    <n v="112"/>
    <x v="6"/>
    <x v="6"/>
    <x v="21"/>
    <m/>
    <x v="6"/>
    <s v="Składki na Fundusz Pracy oraz Fundusz Solidarnościowy"/>
    <n v="127332.12"/>
    <n v="178876"/>
    <m/>
    <n v="195000"/>
    <n v="185250"/>
    <n v="-9750"/>
    <n v="-0.05"/>
    <x v="47"/>
    <x v="52"/>
    <x v="52"/>
  </r>
  <r>
    <n v="113"/>
    <x v="6"/>
    <x v="6"/>
    <x v="21"/>
    <m/>
    <x v="35"/>
    <s v="Wpłaty na Państwowy Fundusz Rehabilitacji Osób Niepełnosprawnych"/>
    <n v="129145"/>
    <n v="112517.42"/>
    <m/>
    <n v="140000"/>
    <n v="133000"/>
    <n v="-7000"/>
    <n v="-0.05"/>
    <x v="48"/>
    <x v="53"/>
    <x v="53"/>
  </r>
  <r>
    <n v="114"/>
    <x v="6"/>
    <x v="6"/>
    <x v="21"/>
    <m/>
    <x v="7"/>
    <s v="Wynagrodzenia bezosobowe"/>
    <n v="64106.59"/>
    <n v="127000"/>
    <m/>
    <n v="127600"/>
    <n v="121220"/>
    <n v="-6380"/>
    <n v="-0.05"/>
    <x v="49"/>
    <x v="54"/>
    <x v="54"/>
  </r>
  <r>
    <n v="115"/>
    <x v="6"/>
    <x v="6"/>
    <x v="21"/>
    <m/>
    <x v="21"/>
    <s v="Zakup materiałów i wyposażenia"/>
    <n v="459531.9"/>
    <n v="496000"/>
    <m/>
    <n v="531300"/>
    <n v="504735"/>
    <n v="-26565"/>
    <n v="-0.05"/>
    <x v="50"/>
    <x v="55"/>
    <x v="55"/>
  </r>
  <r>
    <n v="116"/>
    <x v="6"/>
    <x v="6"/>
    <x v="21"/>
    <m/>
    <x v="36"/>
    <s v="Zakup środków żywności"/>
    <n v="4734.1899999999996"/>
    <n v="4000"/>
    <m/>
    <n v="4200"/>
    <n v="3990"/>
    <n v="-210"/>
    <n v="-0.05"/>
    <x v="51"/>
    <x v="56"/>
    <x v="56"/>
  </r>
  <r>
    <n v="117"/>
    <x v="6"/>
    <x v="6"/>
    <x v="21"/>
    <m/>
    <x v="23"/>
    <s v="Zakup energii"/>
    <n v="106751.35"/>
    <n v="148300"/>
    <m/>
    <n v="250000"/>
    <n v="237500"/>
    <n v="-12500"/>
    <n v="-0.05"/>
    <x v="19"/>
    <x v="57"/>
    <x v="57"/>
  </r>
  <r>
    <n v="118"/>
    <x v="6"/>
    <x v="6"/>
    <x v="21"/>
    <m/>
    <x v="2"/>
    <s v="Zakup usług remontowych"/>
    <n v="14222.68"/>
    <n v="78000"/>
    <m/>
    <n v="130000"/>
    <n v="123500"/>
    <n v="-6500"/>
    <n v="-0.05"/>
    <x v="52"/>
    <x v="58"/>
    <x v="58"/>
  </r>
  <r>
    <n v="119"/>
    <x v="6"/>
    <x v="6"/>
    <x v="21"/>
    <m/>
    <x v="37"/>
    <s v="Zakup usług zdrowotnych"/>
    <n v="10078.5"/>
    <n v="20000"/>
    <m/>
    <n v="21000"/>
    <n v="19950"/>
    <n v="-1050"/>
    <n v="-0.05"/>
    <x v="53"/>
    <x v="59"/>
    <x v="59"/>
  </r>
  <r>
    <n v="120"/>
    <x v="6"/>
    <x v="6"/>
    <x v="21"/>
    <m/>
    <x v="9"/>
    <s v="Zakup usług pozostałych"/>
    <n v="842319.62"/>
    <n v="884870"/>
    <m/>
    <n v="1008000"/>
    <n v="957600"/>
    <n v="-50400"/>
    <n v="-0.05"/>
    <x v="54"/>
    <x v="60"/>
    <x v="60"/>
  </r>
  <r>
    <n v="121"/>
    <x v="6"/>
    <x v="6"/>
    <x v="21"/>
    <m/>
    <x v="38"/>
    <s v="Opłaty z tytułu zakupu usług telekomunikacyjnych"/>
    <n v="70935.72"/>
    <n v="85000"/>
    <m/>
    <n v="99512"/>
    <n v="94536.4"/>
    <n v="-4975.6000000000058"/>
    <n v="-5.0000000000000058E-2"/>
    <x v="55"/>
    <x v="61"/>
    <x v="61"/>
  </r>
  <r>
    <n v="122"/>
    <x v="6"/>
    <x v="6"/>
    <x v="21"/>
    <m/>
    <x v="25"/>
    <s v="Zakup usług obejmujacych tłumaczenia"/>
    <n v="0"/>
    <n v="1000"/>
    <m/>
    <n v="1000"/>
    <n v="950"/>
    <n v="-50"/>
    <n v="-0.05"/>
    <x v="32"/>
    <x v="62"/>
    <x v="62"/>
  </r>
  <r>
    <n v="123"/>
    <x v="6"/>
    <x v="6"/>
    <x v="21"/>
    <m/>
    <x v="39"/>
    <s v="Opłaty za administrowanie i czynsze za budynki, lokale i pomieszczenia garażowe"/>
    <n v="137729.37"/>
    <n v="89395.95"/>
    <m/>
    <n v="0"/>
    <n v="0"/>
    <n v="0"/>
    <e v="#DIV/0!"/>
    <x v="0"/>
    <x v="0"/>
    <x v="0"/>
  </r>
  <r>
    <n v="124"/>
    <x v="6"/>
    <x v="6"/>
    <x v="21"/>
    <m/>
    <x v="40"/>
    <s v="Podróże służbowe krajowe"/>
    <n v="43833.24"/>
    <n v="45000"/>
    <m/>
    <n v="36750"/>
    <n v="34912.5"/>
    <n v="-1837.5"/>
    <n v="-0.05"/>
    <x v="56"/>
    <x v="63"/>
    <x v="63"/>
  </r>
  <r>
    <n v="125"/>
    <x v="6"/>
    <x v="6"/>
    <x v="21"/>
    <m/>
    <x v="41"/>
    <s v="Podróże służbowe zagraniczne"/>
    <n v="0"/>
    <n v="0"/>
    <m/>
    <n v="2000"/>
    <n v="1900"/>
    <n v="-100"/>
    <n v="-0.05"/>
    <x v="57"/>
    <x v="64"/>
    <x v="64"/>
  </r>
  <r>
    <n v="126"/>
    <x v="6"/>
    <x v="6"/>
    <x v="21"/>
    <m/>
    <x v="8"/>
    <s v="Różne opłaty i składki"/>
    <n v="162400.21"/>
    <n v="138713"/>
    <m/>
    <n v="220000"/>
    <n v="209000"/>
    <n v="-11000"/>
    <n v="-0.05"/>
    <x v="58"/>
    <x v="65"/>
    <x v="65"/>
  </r>
  <r>
    <n v="127"/>
    <x v="6"/>
    <x v="6"/>
    <x v="21"/>
    <m/>
    <x v="42"/>
    <s v="Odpisy na zakładowy fundusz świadczeń socjalnych"/>
    <n v="158177.94"/>
    <n v="166394.31"/>
    <m/>
    <n v="190409.78"/>
    <n v="180889.291"/>
    <n v="-9520.4890000000014"/>
    <n v="-5.000000000000001E-2"/>
    <x v="59"/>
    <x v="66"/>
    <x v="66"/>
  </r>
  <r>
    <n v="128"/>
    <x v="6"/>
    <x v="6"/>
    <x v="21"/>
    <m/>
    <x v="43"/>
    <s v="Szkolenia pracowników niebędących członkami korpusu służby cywilnej"/>
    <n v="66460.81"/>
    <n v="70000"/>
    <m/>
    <n v="73500"/>
    <n v="69825"/>
    <n v="-3675"/>
    <n v="-0.05"/>
    <x v="60"/>
    <x v="67"/>
    <x v="67"/>
  </r>
  <r>
    <n v="129"/>
    <x v="6"/>
    <x v="6"/>
    <x v="21"/>
    <m/>
    <x v="44"/>
    <s v="Wpłaty na PPK finansowane przez podmiot zatrudniający"/>
    <n v="0"/>
    <n v="24744.49"/>
    <m/>
    <n v="30000"/>
    <n v="28500"/>
    <n v="-1500"/>
    <n v="-0.05"/>
    <x v="39"/>
    <x v="68"/>
    <x v="68"/>
  </r>
  <r>
    <n v="130"/>
    <x v="6"/>
    <x v="6"/>
    <x v="21"/>
    <m/>
    <x v="45"/>
    <s v="Wydatki inwestycyjne jednostek budżetowych"/>
    <n v="0"/>
    <n v="0"/>
    <m/>
    <n v="285000"/>
    <n v="285000"/>
    <n v="0"/>
    <n v="0"/>
    <x v="0"/>
    <x v="0"/>
    <x v="0"/>
  </r>
  <r>
    <n v="131"/>
    <x v="6"/>
    <x v="6"/>
    <x v="21"/>
    <m/>
    <x v="28"/>
    <s v="Wydatki na zakupy inwestycyjne jednostek budżetowych"/>
    <n v="57495.26"/>
    <n v="100000"/>
    <m/>
    <n v="66564.759999999995"/>
    <n v="66564.759999999995"/>
    <n v="0"/>
    <n v="0"/>
    <x v="0"/>
    <x v="0"/>
    <x v="0"/>
  </r>
  <r>
    <n v="132"/>
    <x v="6"/>
    <x v="6"/>
    <x v="21"/>
    <m/>
    <x v="46"/>
    <s v="Wydatki na zakupy inwestycyjne jednostek budżetowych"/>
    <n v="0"/>
    <n v="862750.03"/>
    <m/>
    <n v="0"/>
    <n v="0"/>
    <n v="0"/>
    <e v="#DIV/0!"/>
    <x v="0"/>
    <x v="0"/>
    <x v="0"/>
  </r>
  <r>
    <n v="133"/>
    <x v="6"/>
    <x v="6"/>
    <x v="21"/>
    <m/>
    <x v="47"/>
    <s v="Wydatki na zakupy inwestycyjne jednostek budżetowych"/>
    <n v="0"/>
    <n v="152250"/>
    <m/>
    <n v="0"/>
    <n v="0"/>
    <n v="0"/>
    <e v="#DIV/0!"/>
    <x v="0"/>
    <x v="0"/>
    <x v="0"/>
  </r>
  <r>
    <n v="134"/>
    <x v="6"/>
    <x v="6"/>
    <x v="22"/>
    <s v="75056"/>
    <x v="0"/>
    <s v="Spis powszechny i inne"/>
    <n v="21325"/>
    <n v="55335"/>
    <n v="0"/>
    <n v="0"/>
    <n v="0"/>
    <n v="0"/>
    <m/>
    <x v="0"/>
    <x v="0"/>
    <x v="0"/>
  </r>
  <r>
    <n v="135"/>
    <x v="6"/>
    <x v="6"/>
    <x v="22"/>
    <m/>
    <x v="48"/>
    <s v="Nagrody o charakterze szczególnym niezaliczone do wynagrodzeń"/>
    <n v="20340"/>
    <n v="54770"/>
    <m/>
    <n v="0"/>
    <n v="0"/>
    <n v="0"/>
    <e v="#DIV/0!"/>
    <x v="0"/>
    <x v="0"/>
    <x v="0"/>
  </r>
  <r>
    <n v="136"/>
    <x v="6"/>
    <x v="6"/>
    <x v="22"/>
    <m/>
    <x v="21"/>
    <s v="Zakup materiałów i wyposażenia"/>
    <n v="985"/>
    <n v="565"/>
    <m/>
    <n v="0"/>
    <n v="0"/>
    <n v="0"/>
    <e v="#DIV/0!"/>
    <x v="0"/>
    <x v="0"/>
    <x v="0"/>
  </r>
  <r>
    <n v="137"/>
    <x v="6"/>
    <x v="6"/>
    <x v="23"/>
    <s v="75075"/>
    <x v="0"/>
    <s v="Promocja jednostek samorządu terytorialnego"/>
    <n v="186623.02000000002"/>
    <n v="185030"/>
    <n v="0"/>
    <n v="240700"/>
    <n v="142915"/>
    <n v="-97785"/>
    <m/>
    <x v="0"/>
    <x v="0"/>
    <x v="0"/>
  </r>
  <r>
    <n v="138"/>
    <x v="6"/>
    <x v="6"/>
    <x v="23"/>
    <m/>
    <x v="5"/>
    <s v="Składki na ubezpieczenia społeczne"/>
    <n v="76.239999999999995"/>
    <n v="500"/>
    <m/>
    <n v="500"/>
    <n v="475"/>
    <n v="-25"/>
    <n v="-0.05"/>
    <x v="61"/>
    <x v="69"/>
    <x v="69"/>
  </r>
  <r>
    <n v="139"/>
    <x v="6"/>
    <x v="6"/>
    <x v="23"/>
    <m/>
    <x v="6"/>
    <s v="Składki na Fundusz Pracy oraz Fundusz Solidarnościowy"/>
    <n v="0"/>
    <n v="200"/>
    <m/>
    <n v="200"/>
    <n v="190"/>
    <n v="-10"/>
    <n v="-0.05"/>
    <x v="62"/>
    <x v="70"/>
    <x v="70"/>
  </r>
  <r>
    <n v="140"/>
    <x v="6"/>
    <x v="6"/>
    <x v="23"/>
    <m/>
    <x v="7"/>
    <s v="Wynagrodzenia bezosobowe"/>
    <n v="8173"/>
    <n v="14000"/>
    <m/>
    <n v="25000"/>
    <n v="15000"/>
    <n v="-10000"/>
    <n v="-0.4"/>
    <x v="63"/>
    <x v="71"/>
    <x v="71"/>
  </r>
  <r>
    <n v="141"/>
    <x v="6"/>
    <x v="6"/>
    <x v="23"/>
    <m/>
    <x v="21"/>
    <s v="Zakup materiałów i wyposażenia"/>
    <n v="86222.8"/>
    <n v="100000"/>
    <m/>
    <n v="85000"/>
    <n v="50000"/>
    <n v="-35000"/>
    <n v="-0.41176470588235292"/>
    <x v="64"/>
    <x v="72"/>
    <x v="72"/>
  </r>
  <r>
    <n v="142"/>
    <x v="6"/>
    <x v="6"/>
    <x v="23"/>
    <m/>
    <x v="49"/>
    <s v="Zakup usług remontowych"/>
    <n v="0"/>
    <n v="2330"/>
    <m/>
    <n v="0"/>
    <n v="0"/>
    <n v="0"/>
    <e v="#DIV/0!"/>
    <x v="0"/>
    <x v="0"/>
    <x v="0"/>
  </r>
  <r>
    <n v="143"/>
    <x v="6"/>
    <x v="6"/>
    <x v="23"/>
    <m/>
    <x v="9"/>
    <s v="Zakup usług pozostałych"/>
    <n v="76900.240000000005"/>
    <n v="50000"/>
    <m/>
    <n v="80000"/>
    <n v="50000"/>
    <n v="-30000"/>
    <n v="-0.375"/>
    <x v="33"/>
    <x v="73"/>
    <x v="73"/>
  </r>
  <r>
    <n v="144"/>
    <x v="6"/>
    <x v="6"/>
    <x v="23"/>
    <m/>
    <x v="25"/>
    <s v="Zakup usług obejmujacych tłumaczenia"/>
    <n v="1328.4"/>
    <n v="2000"/>
    <m/>
    <n v="5000"/>
    <n v="3000"/>
    <n v="-2000"/>
    <n v="-0.4"/>
    <x v="65"/>
    <x v="74"/>
    <x v="74"/>
  </r>
  <r>
    <n v="145"/>
    <x v="6"/>
    <x v="6"/>
    <x v="23"/>
    <m/>
    <x v="41"/>
    <s v="Podróże służbowe zagraniczne"/>
    <n v="1466.34"/>
    <n v="1000"/>
    <m/>
    <n v="30000"/>
    <n v="10000"/>
    <n v="-20000"/>
    <n v="-0.66666666666666663"/>
    <x v="66"/>
    <x v="75"/>
    <x v="75"/>
  </r>
  <r>
    <n v="146"/>
    <x v="6"/>
    <x v="6"/>
    <x v="23"/>
    <m/>
    <x v="8"/>
    <s v="Różne opłaty i składki"/>
    <n v="12456"/>
    <n v="15000"/>
    <m/>
    <n v="15000"/>
    <n v="14250"/>
    <n v="-750"/>
    <n v="-0.05"/>
    <x v="67"/>
    <x v="76"/>
    <x v="76"/>
  </r>
  <r>
    <n v="147"/>
    <x v="6"/>
    <x v="6"/>
    <x v="24"/>
    <n v="75077"/>
    <x v="0"/>
    <s v="Centrum Projektów Polska Cyfrowa"/>
    <n v="211068"/>
    <n v="0"/>
    <n v="0"/>
    <n v="0"/>
    <n v="0"/>
    <n v="0"/>
    <m/>
    <x v="0"/>
    <x v="0"/>
    <x v="0"/>
  </r>
  <r>
    <n v="148"/>
    <x v="6"/>
    <x v="6"/>
    <x v="24"/>
    <m/>
    <x v="50"/>
    <s v="Zakup środków dydaktycznych i książek"/>
    <n v="205000"/>
    <n v="0"/>
    <m/>
    <n v="0"/>
    <n v="0"/>
    <n v="0"/>
    <e v="#DIV/0!"/>
    <x v="0"/>
    <x v="0"/>
    <x v="0"/>
  </r>
  <r>
    <n v="149"/>
    <x v="6"/>
    <x v="6"/>
    <x v="24"/>
    <m/>
    <x v="51"/>
    <s v="Zakup środków dydaktycznych i książek"/>
    <n v="6068"/>
    <n v="0"/>
    <m/>
    <n v="0"/>
    <n v="0"/>
    <n v="0"/>
    <e v="#DIV/0!"/>
    <x v="0"/>
    <x v="0"/>
    <x v="0"/>
  </r>
  <r>
    <n v="150"/>
    <x v="6"/>
    <x v="6"/>
    <x v="25"/>
    <s v="75095"/>
    <x v="0"/>
    <s v="Pozostała działalność"/>
    <n v="1673816.89"/>
    <n v="1229384"/>
    <n v="0"/>
    <n v="517443"/>
    <n v="503470.85"/>
    <n v="-13972.149999999994"/>
    <m/>
    <x v="0"/>
    <x v="0"/>
    <x v="0"/>
  </r>
  <r>
    <n v="151"/>
    <x v="6"/>
    <x v="6"/>
    <x v="25"/>
    <m/>
    <x v="32"/>
    <s v="Różne wydatki na rzecz osób fizycznych"/>
    <n v="234000"/>
    <n v="234000"/>
    <m/>
    <n v="234000"/>
    <n v="234000"/>
    <n v="0"/>
    <n v="0"/>
    <x v="0"/>
    <x v="0"/>
    <x v="0"/>
  </r>
  <r>
    <n v="152"/>
    <x v="6"/>
    <x v="6"/>
    <x v="25"/>
    <m/>
    <x v="52"/>
    <s v="Nagrody o charakterze szczególnym niezaliczone do wynagrodzeń"/>
    <n v="4000"/>
    <n v="0"/>
    <m/>
    <n v="0"/>
    <n v="0"/>
    <n v="0"/>
    <e v="#DIV/0!"/>
    <x v="0"/>
    <x v="0"/>
    <x v="0"/>
  </r>
  <r>
    <n v="153"/>
    <x v="6"/>
    <x v="6"/>
    <x v="25"/>
    <m/>
    <x v="5"/>
    <s v="Składki na ubezpieczenia społeczne"/>
    <n v="617.62"/>
    <n v="2500"/>
    <m/>
    <n v="2500"/>
    <n v="2375"/>
    <n v="-125"/>
    <n v="-0.05"/>
    <x v="28"/>
    <x v="77"/>
    <x v="77"/>
  </r>
  <r>
    <n v="154"/>
    <x v="6"/>
    <x v="6"/>
    <x v="25"/>
    <m/>
    <x v="6"/>
    <s v="Składki na Fundusz Pracy oraz Fundusz Solidarnościowy"/>
    <n v="0"/>
    <n v="320"/>
    <m/>
    <n v="320"/>
    <n v="304"/>
    <n v="-16"/>
    <n v="-0.05"/>
    <x v="68"/>
    <x v="78"/>
    <x v="78"/>
  </r>
  <r>
    <n v="155"/>
    <x v="6"/>
    <x v="6"/>
    <x v="25"/>
    <m/>
    <x v="7"/>
    <s v="Wynagrodzenia bezosobowe"/>
    <n v="19284.37"/>
    <n v="20000"/>
    <m/>
    <n v="18900"/>
    <n v="17955"/>
    <n v="-945"/>
    <n v="-0.05"/>
    <x v="69"/>
    <x v="79"/>
    <x v="79"/>
  </r>
  <r>
    <n v="156"/>
    <x v="6"/>
    <x v="6"/>
    <x v="25"/>
    <m/>
    <x v="53"/>
    <s v="Nagrody konkursowe"/>
    <n v="0"/>
    <n v="4000"/>
    <m/>
    <n v="4000"/>
    <n v="4000"/>
    <n v="0"/>
    <n v="0"/>
    <x v="0"/>
    <x v="0"/>
    <x v="0"/>
  </r>
  <r>
    <n v="157"/>
    <x v="6"/>
    <x v="6"/>
    <x v="25"/>
    <m/>
    <x v="21"/>
    <s v="Zakup materiałów i wyposażenia"/>
    <n v="49670.04"/>
    <n v="42200"/>
    <m/>
    <n v="10000"/>
    <n v="9500"/>
    <n v="-500"/>
    <n v="-0.05"/>
    <x v="2"/>
    <x v="80"/>
    <x v="80"/>
  </r>
  <r>
    <n v="158"/>
    <x v="6"/>
    <x v="6"/>
    <x v="25"/>
    <m/>
    <x v="9"/>
    <s v="Zakup usług pozostałych"/>
    <n v="109401.12"/>
    <n v="135141"/>
    <m/>
    <n v="112723"/>
    <n v="107086.85"/>
    <n v="-5636.1499999999942"/>
    <n v="-4.9999999999999947E-2"/>
    <x v="70"/>
    <x v="81"/>
    <x v="81"/>
  </r>
  <r>
    <n v="159"/>
    <x v="6"/>
    <x v="6"/>
    <x v="25"/>
    <m/>
    <x v="8"/>
    <s v="Różne opłaty i składki"/>
    <n v="55589.1"/>
    <n v="58999"/>
    <m/>
    <n v="60000"/>
    <n v="57000"/>
    <n v="-3000"/>
    <n v="-0.05"/>
    <x v="4"/>
    <x v="82"/>
    <x v="82"/>
  </r>
  <r>
    <n v="160"/>
    <x v="6"/>
    <x v="6"/>
    <x v="25"/>
    <m/>
    <x v="54"/>
    <s v="Podatek od nieruchomości"/>
    <n v="685564"/>
    <n v="699325"/>
    <m/>
    <n v="50000"/>
    <n v="47500"/>
    <n v="-2500"/>
    <n v="-0.05"/>
    <x v="71"/>
    <x v="83"/>
    <x v="83"/>
  </r>
  <r>
    <n v="161"/>
    <x v="6"/>
    <x v="6"/>
    <x v="25"/>
    <m/>
    <x v="55"/>
    <s v="Pozostałe podatki na rzecz budżetów jednostek samorządu terytorialnego"/>
    <n v="890"/>
    <n v="899"/>
    <m/>
    <n v="0"/>
    <n v="0"/>
    <n v="0"/>
    <e v="#DIV/0!"/>
    <x v="0"/>
    <x v="0"/>
    <x v="0"/>
  </r>
  <r>
    <n v="162"/>
    <x v="6"/>
    <x v="6"/>
    <x v="25"/>
    <m/>
    <x v="56"/>
    <s v="  Pozostałe odsetki"/>
    <n v="500878"/>
    <n v="0"/>
    <m/>
    <n v="0"/>
    <n v="0"/>
    <n v="0"/>
    <e v="#DIV/0!"/>
    <x v="0"/>
    <x v="0"/>
    <x v="0"/>
  </r>
  <r>
    <n v="163"/>
    <x v="6"/>
    <x v="6"/>
    <x v="25"/>
    <m/>
    <x v="27"/>
    <s v="Koszty postępowania sądowego i prokuratorskiego"/>
    <n v="13922.64"/>
    <n v="32000"/>
    <m/>
    <n v="25000"/>
    <n v="23750"/>
    <n v="-1250"/>
    <n v="-0.05"/>
    <x v="72"/>
    <x v="84"/>
    <x v="84"/>
  </r>
  <r>
    <n v="164"/>
    <x v="7"/>
    <x v="7"/>
    <x v="0"/>
    <m/>
    <x v="0"/>
    <s v="Urzędy naczelnych organów władzy państwowej, kontroli i ochrony prawa oraz sądownictwa"/>
    <n v="202807"/>
    <n v="6339"/>
    <n v="0"/>
    <n v="6489.0000000000009"/>
    <n v="6489.0000000000009"/>
    <n v="0"/>
    <m/>
    <x v="0"/>
    <x v="0"/>
    <x v="0"/>
  </r>
  <r>
    <n v="165"/>
    <x v="7"/>
    <x v="7"/>
    <x v="26"/>
    <s v="75101"/>
    <x v="0"/>
    <s v="Urzędy naczelnych organów władzy państwowej, kontroli i ochrony prawa"/>
    <n v="6330"/>
    <n v="6339"/>
    <n v="0"/>
    <n v="6489.0000000000009"/>
    <n v="6489.0000000000009"/>
    <n v="0"/>
    <m/>
    <x v="0"/>
    <x v="0"/>
    <x v="0"/>
  </r>
  <r>
    <n v="166"/>
    <x v="7"/>
    <x v="7"/>
    <x v="26"/>
    <m/>
    <x v="31"/>
    <s v="Wynagrodzenia osobowe pracowników"/>
    <n v="5291"/>
    <n v="5298.4"/>
    <m/>
    <n v="5423.77"/>
    <n v="5423.77"/>
    <n v="0"/>
    <n v="0"/>
    <x v="0"/>
    <x v="0"/>
    <x v="0"/>
  </r>
  <r>
    <n v="167"/>
    <x v="7"/>
    <x v="7"/>
    <x v="26"/>
    <m/>
    <x v="5"/>
    <s v="Składki na ubezpieczenia społeczne"/>
    <n v="910"/>
    <n v="910.79"/>
    <m/>
    <n v="932.35"/>
    <n v="932.35"/>
    <n v="0"/>
    <n v="0"/>
    <x v="0"/>
    <x v="0"/>
    <x v="0"/>
  </r>
  <r>
    <n v="168"/>
    <x v="7"/>
    <x v="7"/>
    <x v="26"/>
    <m/>
    <x v="6"/>
    <s v="Składki na Fundusz Pracy oraz Fundusz Solidarnościowy"/>
    <n v="129"/>
    <n v="129.81"/>
    <m/>
    <n v="132.88"/>
    <n v="132.88"/>
    <n v="0"/>
    <n v="0"/>
    <x v="0"/>
    <x v="0"/>
    <x v="0"/>
  </r>
  <r>
    <n v="169"/>
    <x v="7"/>
    <x v="7"/>
    <x v="27"/>
    <n v="75107"/>
    <x v="0"/>
    <s v="Wybory Prezydenta Rzeczypospolitej Polskiej"/>
    <n v="196477"/>
    <n v="0"/>
    <n v="0"/>
    <n v="0"/>
    <n v="0"/>
    <n v="0"/>
    <m/>
    <x v="0"/>
    <x v="0"/>
    <x v="0"/>
  </r>
  <r>
    <n v="170"/>
    <x v="7"/>
    <x v="7"/>
    <x v="27"/>
    <m/>
    <x v="57"/>
    <s v="Różne wydatki na rzecz osób fizycznych"/>
    <n v="117233.59"/>
    <n v="0"/>
    <m/>
    <n v="0"/>
    <n v="0"/>
    <n v="0"/>
    <e v="#DIV/0!"/>
    <x v="0"/>
    <x v="0"/>
    <x v="0"/>
  </r>
  <r>
    <n v="171"/>
    <x v="7"/>
    <x v="7"/>
    <x v="27"/>
    <m/>
    <x v="5"/>
    <s v="Składki na ubezpieczenia społeczne"/>
    <n v="9290.19"/>
    <n v="0"/>
    <m/>
    <n v="0"/>
    <n v="0"/>
    <n v="0"/>
    <e v="#DIV/0!"/>
    <x v="0"/>
    <x v="0"/>
    <x v="0"/>
  </r>
  <r>
    <n v="172"/>
    <x v="7"/>
    <x v="7"/>
    <x v="27"/>
    <m/>
    <x v="6"/>
    <s v="Składki na Fundusz Pracy oraz Fundusz Solidarnościowy"/>
    <n v="1104.21"/>
    <n v="0"/>
    <m/>
    <n v="0"/>
    <n v="0"/>
    <n v="0"/>
    <e v="#DIV/0!"/>
    <x v="0"/>
    <x v="0"/>
    <x v="0"/>
  </r>
  <r>
    <n v="173"/>
    <x v="7"/>
    <x v="7"/>
    <x v="27"/>
    <m/>
    <x v="58"/>
    <s v="Wynagrodzenia bezosobowe"/>
    <n v="61906.04"/>
    <n v="0"/>
    <m/>
    <n v="0"/>
    <n v="0"/>
    <n v="0"/>
    <e v="#DIV/0!"/>
    <x v="0"/>
    <x v="0"/>
    <x v="0"/>
  </r>
  <r>
    <n v="174"/>
    <x v="7"/>
    <x v="7"/>
    <x v="27"/>
    <m/>
    <x v="59"/>
    <s v="Zakup materiałów i wyposażenia"/>
    <n v="3447.63"/>
    <n v="0"/>
    <m/>
    <n v="0"/>
    <n v="0"/>
    <n v="0"/>
    <e v="#DIV/0!"/>
    <x v="0"/>
    <x v="0"/>
    <x v="0"/>
  </r>
  <r>
    <n v="175"/>
    <x v="7"/>
    <x v="7"/>
    <x v="27"/>
    <m/>
    <x v="1"/>
    <s v="Zakup usług pozostałych"/>
    <n v="3116.75"/>
    <n v="0"/>
    <m/>
    <n v="0"/>
    <n v="0"/>
    <n v="0"/>
    <e v="#DIV/0!"/>
    <x v="0"/>
    <x v="0"/>
    <x v="0"/>
  </r>
  <r>
    <n v="176"/>
    <x v="7"/>
    <x v="7"/>
    <x v="27"/>
    <m/>
    <x v="60"/>
    <s v="Podróże służbowe krajowe"/>
    <n v="88.59"/>
    <n v="0"/>
    <m/>
    <n v="0"/>
    <n v="0"/>
    <n v="0"/>
    <e v="#DIV/0!"/>
    <x v="0"/>
    <x v="0"/>
    <x v="0"/>
  </r>
  <r>
    <n v="177"/>
    <x v="7"/>
    <x v="7"/>
    <x v="27"/>
    <m/>
    <x v="61"/>
    <s v="Szkolenia pracowników niebędących członkami korpusu służby cywilnej"/>
    <n v="290"/>
    <n v="0"/>
    <m/>
    <n v="0"/>
    <n v="0"/>
    <n v="0"/>
    <e v="#DIV/0!"/>
    <x v="0"/>
    <x v="0"/>
    <x v="0"/>
  </r>
  <r>
    <n v="178"/>
    <x v="8"/>
    <x v="8"/>
    <x v="0"/>
    <m/>
    <x v="0"/>
    <s v="Bezpieczeństwo publiczne i ochrona przeciwpożarowa"/>
    <n v="2506743.16"/>
    <n v="3174933.9799999995"/>
    <n v="0"/>
    <n v="2750900.19"/>
    <n v="2681493.9305000002"/>
    <n v="-69406.259499999986"/>
    <m/>
    <x v="0"/>
    <x v="0"/>
    <x v="0"/>
  </r>
  <r>
    <n v="179"/>
    <x v="8"/>
    <x v="8"/>
    <x v="28"/>
    <s v="75404"/>
    <x v="0"/>
    <s v="Komendy wojewódzkie Policji"/>
    <n v="24997.67"/>
    <n v="25000"/>
    <n v="0"/>
    <n v="0"/>
    <n v="0"/>
    <n v="0"/>
    <m/>
    <x v="0"/>
    <x v="0"/>
    <x v="0"/>
  </r>
  <r>
    <n v="180"/>
    <x v="8"/>
    <x v="8"/>
    <x v="28"/>
    <m/>
    <x v="62"/>
    <s v="Wpłaty jednostek na państwowy fundusz celowy"/>
    <n v="24997.67"/>
    <n v="25000"/>
    <m/>
    <n v="0"/>
    <n v="0"/>
    <n v="0"/>
    <e v="#DIV/0!"/>
    <x v="0"/>
    <x v="0"/>
    <x v="0"/>
  </r>
  <r>
    <n v="181"/>
    <x v="8"/>
    <x v="8"/>
    <x v="29"/>
    <s v="75412"/>
    <x v="0"/>
    <s v="Ochotnicze straże pożarne"/>
    <n v="993445.27"/>
    <n v="1706910"/>
    <n v="0"/>
    <n v="1307775"/>
    <n v="1307775"/>
    <n v="0"/>
    <m/>
    <x v="0"/>
    <x v="0"/>
    <x v="0"/>
  </r>
  <r>
    <n v="182"/>
    <x v="8"/>
    <x v="8"/>
    <x v="29"/>
    <m/>
    <x v="63"/>
    <s v="Dotacje celowe z budżetu jednostki samorządu terytorialnego, udzielone w trybie art. 221 ustawy, na finansowanie lub dofinansowanie zadań zleconych do realizacji organizacjom prowadzącym działalność pożytku publicznego"/>
    <n v="0"/>
    <n v="18500"/>
    <m/>
    <n v="19500"/>
    <n v="19500"/>
    <n v="0"/>
    <n v="0"/>
    <x v="0"/>
    <x v="0"/>
    <x v="0"/>
  </r>
  <r>
    <n v="183"/>
    <x v="8"/>
    <x v="8"/>
    <x v="29"/>
    <m/>
    <x v="64"/>
    <s v="Dotacja celowa z budżetu na finansowanie lub dofinansowanie zadań zleconych do realizacji stowarzyszeniom"/>
    <n v="70000"/>
    <n v="22910"/>
    <m/>
    <n v="0"/>
    <m/>
    <n v="0"/>
    <e v="#DIV/0!"/>
    <x v="0"/>
    <x v="0"/>
    <x v="0"/>
  </r>
  <r>
    <n v="184"/>
    <x v="8"/>
    <x v="8"/>
    <x v="29"/>
    <m/>
    <x v="32"/>
    <s v="Różne wydatki na rzecz osób fizycznych"/>
    <n v="33625.22"/>
    <n v="45000"/>
    <m/>
    <n v="47250"/>
    <n v="47250"/>
    <n v="0"/>
    <n v="0"/>
    <x v="0"/>
    <x v="0"/>
    <x v="0"/>
  </r>
  <r>
    <n v="185"/>
    <x v="8"/>
    <x v="8"/>
    <x v="29"/>
    <m/>
    <x v="5"/>
    <s v="Składki na ubezpieczenia społeczne"/>
    <n v="137.52000000000001"/>
    <n v="150"/>
    <m/>
    <n v="157.5"/>
    <n v="157.5"/>
    <n v="0"/>
    <n v="0"/>
    <x v="0"/>
    <x v="0"/>
    <x v="0"/>
  </r>
  <r>
    <n v="186"/>
    <x v="8"/>
    <x v="8"/>
    <x v="29"/>
    <m/>
    <x v="6"/>
    <s v="Składki na Fundusz Pracy oraz Fundusz Solidarnościowy"/>
    <n v="0"/>
    <n v="50"/>
    <m/>
    <n v="52.5"/>
    <n v="52.5"/>
    <n v="0"/>
    <n v="0"/>
    <x v="0"/>
    <x v="0"/>
    <x v="0"/>
  </r>
  <r>
    <n v="187"/>
    <x v="8"/>
    <x v="8"/>
    <x v="29"/>
    <m/>
    <x v="7"/>
    <s v="Wynagrodzenia bezosobowe"/>
    <n v="800"/>
    <n v="800"/>
    <m/>
    <n v="840"/>
    <n v="840"/>
    <n v="0"/>
    <n v="0"/>
    <x v="0"/>
    <x v="0"/>
    <x v="0"/>
  </r>
  <r>
    <n v="188"/>
    <x v="8"/>
    <x v="8"/>
    <x v="29"/>
    <m/>
    <x v="21"/>
    <s v="Zakup materiałów i wyposażenia"/>
    <n v="129895.11"/>
    <n v="300000"/>
    <m/>
    <n v="315000"/>
    <n v="315000"/>
    <n v="0"/>
    <n v="0"/>
    <x v="0"/>
    <x v="0"/>
    <x v="0"/>
  </r>
  <r>
    <n v="189"/>
    <x v="8"/>
    <x v="8"/>
    <x v="29"/>
    <m/>
    <x v="23"/>
    <s v="Zakup energii"/>
    <n v="108497.05"/>
    <n v="110000"/>
    <m/>
    <n v="130000"/>
    <n v="130000"/>
    <n v="0"/>
    <n v="0"/>
    <x v="0"/>
    <x v="0"/>
    <x v="0"/>
  </r>
  <r>
    <n v="190"/>
    <x v="8"/>
    <x v="8"/>
    <x v="29"/>
    <m/>
    <x v="2"/>
    <s v="Zakup usług remontowych"/>
    <n v="26147.15"/>
    <n v="30000"/>
    <m/>
    <n v="31500"/>
    <n v="31500"/>
    <n v="0"/>
    <n v="0"/>
    <x v="0"/>
    <x v="0"/>
    <x v="0"/>
  </r>
  <r>
    <n v="191"/>
    <x v="8"/>
    <x v="8"/>
    <x v="29"/>
    <m/>
    <x v="9"/>
    <s v="Zakup usług pozostałych"/>
    <n v="594244.69999999995"/>
    <n v="667000"/>
    <m/>
    <n v="750350"/>
    <n v="750350"/>
    <n v="0"/>
    <n v="0"/>
    <x v="0"/>
    <x v="0"/>
    <x v="0"/>
  </r>
  <r>
    <n v="192"/>
    <x v="8"/>
    <x v="8"/>
    <x v="29"/>
    <m/>
    <x v="38"/>
    <s v="Opłaty z tytułu zakupu usług telekomunikacyjnych"/>
    <n v="1480.52"/>
    <n v="3000"/>
    <m/>
    <n v="3150"/>
    <n v="3150"/>
    <n v="0"/>
    <n v="0"/>
    <x v="0"/>
    <x v="0"/>
    <x v="0"/>
  </r>
  <r>
    <n v="193"/>
    <x v="8"/>
    <x v="8"/>
    <x v="29"/>
    <m/>
    <x v="8"/>
    <s v="Różne opłaty i składki"/>
    <n v="3618"/>
    <n v="9500"/>
    <m/>
    <n v="9975"/>
    <n v="9975"/>
    <n v="0"/>
    <n v="0"/>
    <x v="0"/>
    <x v="0"/>
    <x v="0"/>
  </r>
  <r>
    <n v="194"/>
    <x v="8"/>
    <x v="8"/>
    <x v="29"/>
    <m/>
    <x v="65"/>
    <s v="Dotacje celowe z budżetu na finansowanie lub dofinansowanie kosztów realizacji inwestycji i zakupów inwestycyjnych jednostek nie zaliczanych do sektora finansów publicznych"/>
    <n v="25000"/>
    <n v="500000"/>
    <m/>
    <n v="0"/>
    <n v="0"/>
    <n v="0"/>
    <e v="#DIV/0!"/>
    <x v="0"/>
    <x v="0"/>
    <x v="0"/>
  </r>
  <r>
    <n v="195"/>
    <x v="8"/>
    <x v="8"/>
    <x v="30"/>
    <s v="75414"/>
    <x v="0"/>
    <s v="Obrona cywilna"/>
    <n v="553.5"/>
    <n v="0"/>
    <n v="0"/>
    <n v="15225"/>
    <n v="14463.75"/>
    <n v="-761.25"/>
    <m/>
    <x v="0"/>
    <x v="0"/>
    <x v="0"/>
  </r>
  <r>
    <n v="196"/>
    <x v="8"/>
    <x v="8"/>
    <x v="30"/>
    <m/>
    <x v="21"/>
    <s v="Zakup materiałów i wyposażenia"/>
    <n v="553.5"/>
    <n v="0"/>
    <m/>
    <n v="8400"/>
    <n v="7980"/>
    <n v="-420"/>
    <n v="-0.05"/>
    <x v="73"/>
    <x v="85"/>
    <x v="85"/>
  </r>
  <r>
    <n v="197"/>
    <x v="8"/>
    <x v="8"/>
    <x v="30"/>
    <m/>
    <x v="9"/>
    <s v="Zakup usług pozostałych"/>
    <n v="0"/>
    <n v="0"/>
    <m/>
    <n v="6825"/>
    <n v="6483.75"/>
    <n v="-341.25"/>
    <n v="-0.05"/>
    <x v="74"/>
    <x v="86"/>
    <x v="86"/>
  </r>
  <r>
    <n v="198"/>
    <x v="8"/>
    <x v="8"/>
    <x v="31"/>
    <s v="75416"/>
    <x v="0"/>
    <s v="Straż gminna (miejska)"/>
    <n v="803913.71000000008"/>
    <n v="1131595.43"/>
    <n v="0"/>
    <n v="1087481.8699999999"/>
    <n v="1033107.7765"/>
    <n v="-54374.093499999974"/>
    <m/>
    <x v="0"/>
    <x v="0"/>
    <x v="0"/>
  </r>
  <r>
    <n v="199"/>
    <x v="8"/>
    <x v="8"/>
    <x v="31"/>
    <m/>
    <x v="33"/>
    <s v="Wydatki osobowe niezaliczone do wynagrodzeń"/>
    <n v="11432.02"/>
    <n v="7000"/>
    <m/>
    <n v="10500"/>
    <n v="9975"/>
    <n v="-525"/>
    <n v="-0.05"/>
    <x v="75"/>
    <x v="87"/>
    <x v="87"/>
  </r>
  <r>
    <n v="200"/>
    <x v="8"/>
    <x v="8"/>
    <x v="31"/>
    <m/>
    <x v="31"/>
    <s v="Wynagrodzenia osobowe pracowników"/>
    <n v="567806.63"/>
    <n v="681459.11"/>
    <m/>
    <n v="715532.07"/>
    <n v="679755.46649999998"/>
    <n v="-35776.603499999968"/>
    <n v="-4.9999999999999961E-2"/>
    <x v="76"/>
    <x v="88"/>
    <x v="88"/>
  </r>
  <r>
    <n v="201"/>
    <x v="8"/>
    <x v="8"/>
    <x v="31"/>
    <m/>
    <x v="34"/>
    <s v="Dodatkowe wynagrodzenie roczne"/>
    <n v="40174.870000000003"/>
    <n v="43254.63"/>
    <m/>
    <n v="56852.25"/>
    <n v="54009.637499999997"/>
    <n v="-2842.6125000000029"/>
    <n v="-5.0000000000000051E-2"/>
    <x v="77"/>
    <x v="89"/>
    <x v="89"/>
  </r>
  <r>
    <n v="202"/>
    <x v="8"/>
    <x v="8"/>
    <x v="31"/>
    <m/>
    <x v="5"/>
    <s v="Składki na ubezpieczenia społeczne"/>
    <n v="75095.11"/>
    <n v="127034"/>
    <m/>
    <n v="133385.70000000001"/>
    <n v="126716.41500000001"/>
    <n v="-6669.2850000000035"/>
    <n v="-5.0000000000000024E-2"/>
    <x v="78"/>
    <x v="90"/>
    <x v="90"/>
  </r>
  <r>
    <n v="203"/>
    <x v="8"/>
    <x v="8"/>
    <x v="31"/>
    <m/>
    <x v="6"/>
    <s v="Składki na Fundusz Pracy oraz Fundusz Solidarnościowy"/>
    <n v="12974.17"/>
    <n v="18105"/>
    <m/>
    <n v="19010.25"/>
    <n v="18059.737499999999"/>
    <n v="-950.51250000000073"/>
    <n v="-5.0000000000000037E-2"/>
    <x v="79"/>
    <x v="91"/>
    <x v="91"/>
  </r>
  <r>
    <n v="204"/>
    <x v="8"/>
    <x v="8"/>
    <x v="31"/>
    <m/>
    <x v="35"/>
    <s v="Wpłaty na Państwowy Fundusz Rehabilitacji Osób Niepełnosprawnych"/>
    <n v="0"/>
    <n v="14000"/>
    <m/>
    <n v="14000"/>
    <n v="13300"/>
    <n v="-700"/>
    <n v="-0.05"/>
    <x v="80"/>
    <x v="92"/>
    <x v="92"/>
  </r>
  <r>
    <n v="205"/>
    <x v="8"/>
    <x v="8"/>
    <x v="31"/>
    <m/>
    <x v="7"/>
    <s v="Wynagrodzenia bezosobowe"/>
    <n v="0"/>
    <n v="2000"/>
    <m/>
    <n v="2100"/>
    <n v="1995"/>
    <n v="-105"/>
    <n v="-0.05"/>
    <x v="81"/>
    <x v="93"/>
    <x v="93"/>
  </r>
  <r>
    <n v="206"/>
    <x v="8"/>
    <x v="8"/>
    <x v="31"/>
    <m/>
    <x v="21"/>
    <s v="Zakup materiałów i wyposażenia"/>
    <n v="23916.28"/>
    <n v="40000"/>
    <m/>
    <n v="42000"/>
    <n v="39900"/>
    <n v="-2100"/>
    <n v="-0.05"/>
    <x v="82"/>
    <x v="94"/>
    <x v="94"/>
  </r>
  <r>
    <n v="207"/>
    <x v="8"/>
    <x v="8"/>
    <x v="31"/>
    <m/>
    <x v="23"/>
    <s v="Zakup energii"/>
    <n v="13183.36"/>
    <n v="18000"/>
    <m/>
    <n v="18900"/>
    <n v="17955"/>
    <n v="-945"/>
    <n v="-0.05"/>
    <x v="69"/>
    <x v="95"/>
    <x v="95"/>
  </r>
  <r>
    <n v="208"/>
    <x v="8"/>
    <x v="8"/>
    <x v="31"/>
    <m/>
    <x v="2"/>
    <s v="Zakup usług remontowych"/>
    <n v="6140.02"/>
    <n v="10000"/>
    <m/>
    <n v="0"/>
    <n v="0"/>
    <n v="0"/>
    <e v="#DIV/0!"/>
    <x v="0"/>
    <x v="0"/>
    <x v="0"/>
  </r>
  <r>
    <n v="209"/>
    <x v="8"/>
    <x v="8"/>
    <x v="31"/>
    <m/>
    <x v="37"/>
    <s v="Zakup usług zdrowotnych"/>
    <n v="1884.49"/>
    <n v="3000"/>
    <m/>
    <n v="5000"/>
    <n v="4750"/>
    <n v="-250"/>
    <n v="-0.05"/>
    <x v="83"/>
    <x v="96"/>
    <x v="96"/>
  </r>
  <r>
    <n v="210"/>
    <x v="8"/>
    <x v="8"/>
    <x v="31"/>
    <m/>
    <x v="9"/>
    <s v="Zakup usług pozostałych"/>
    <n v="16685.53"/>
    <n v="20000"/>
    <m/>
    <n v="21000"/>
    <n v="19950"/>
    <n v="-1050"/>
    <n v="-0.05"/>
    <x v="53"/>
    <x v="97"/>
    <x v="97"/>
  </r>
  <r>
    <n v="211"/>
    <x v="8"/>
    <x v="8"/>
    <x v="31"/>
    <m/>
    <x v="38"/>
    <s v="Opłaty z tytułu zakupu usług telekomunikacyjnych"/>
    <n v="7081.48"/>
    <n v="11000"/>
    <m/>
    <n v="11550"/>
    <n v="10972.5"/>
    <n v="-577.5"/>
    <n v="-0.05"/>
    <x v="84"/>
    <x v="98"/>
    <x v="98"/>
  </r>
  <r>
    <n v="212"/>
    <x v="8"/>
    <x v="8"/>
    <x v="31"/>
    <m/>
    <x v="40"/>
    <s v="Podróże służbowe krajowe"/>
    <n v="2563.4299999999998"/>
    <n v="3000"/>
    <m/>
    <n v="3150"/>
    <n v="2992.5"/>
    <n v="-157.5"/>
    <n v="-0.05"/>
    <x v="85"/>
    <x v="99"/>
    <x v="99"/>
  </r>
  <r>
    <n v="213"/>
    <x v="8"/>
    <x v="8"/>
    <x v="31"/>
    <m/>
    <x v="8"/>
    <s v="Różne opłaty i składki"/>
    <n v="4662"/>
    <n v="5000"/>
    <m/>
    <n v="5250"/>
    <n v="4987.5"/>
    <n v="-262.5"/>
    <n v="-0.05"/>
    <x v="86"/>
    <x v="100"/>
    <x v="100"/>
  </r>
  <r>
    <n v="214"/>
    <x v="8"/>
    <x v="8"/>
    <x v="31"/>
    <m/>
    <x v="42"/>
    <s v="Odpisy na zakładowy fundusz świadczeń socjalnych"/>
    <n v="13952.32"/>
    <n v="13952.32"/>
    <m/>
    <n v="14966.71"/>
    <n v="14218.3745"/>
    <n v="-748.33549999999923"/>
    <n v="-4.9999999999999954E-2"/>
    <x v="87"/>
    <x v="101"/>
    <x v="101"/>
  </r>
  <r>
    <n v="215"/>
    <x v="8"/>
    <x v="8"/>
    <x v="31"/>
    <m/>
    <x v="43"/>
    <s v="Szkolenia pracowników niebędących członkami korpusu służby cywilnej"/>
    <n v="6362"/>
    <n v="5000"/>
    <m/>
    <n v="6000"/>
    <n v="5700"/>
    <n v="-300"/>
    <n v="-0.05"/>
    <x v="88"/>
    <x v="102"/>
    <x v="102"/>
  </r>
  <r>
    <n v="216"/>
    <x v="8"/>
    <x v="8"/>
    <x v="31"/>
    <m/>
    <x v="44"/>
    <s v="Wpłaty na PPK finansowane przez podmiot zatrudniający"/>
    <n v="0"/>
    <n v="7890.37"/>
    <m/>
    <n v="8284.89"/>
    <n v="7870.6454999999996"/>
    <n v="-414.24449999999979"/>
    <n v="-4.9999999999999975E-2"/>
    <x v="89"/>
    <x v="103"/>
    <x v="103"/>
  </r>
  <r>
    <n v="217"/>
    <x v="8"/>
    <x v="8"/>
    <x v="31"/>
    <m/>
    <x v="28"/>
    <s v="Wydatki na zakupy inwestycyjne jednostek budżetowych"/>
    <n v="0"/>
    <n v="101900"/>
    <m/>
    <n v="0"/>
    <n v="0"/>
    <n v="0"/>
    <e v="#DIV/0!"/>
    <x v="0"/>
    <x v="0"/>
    <x v="0"/>
  </r>
  <r>
    <n v="218"/>
    <x v="8"/>
    <x v="8"/>
    <x v="32"/>
    <s v="75421"/>
    <x v="0"/>
    <s v="Zarządzanie kryzysowe"/>
    <n v="652940.03999999992"/>
    <n v="151600"/>
    <n v="0"/>
    <n v="122737"/>
    <n v="116600.15"/>
    <n v="-6136.8499999999995"/>
    <m/>
    <x v="0"/>
    <x v="0"/>
    <x v="0"/>
  </r>
  <r>
    <n v="219"/>
    <x v="8"/>
    <x v="8"/>
    <x v="32"/>
    <m/>
    <x v="32"/>
    <s v="Różne wydatki na rzecz osób fizycznych"/>
    <n v="22915.37"/>
    <n v="4429"/>
    <m/>
    <n v="4429"/>
    <n v="4207.55"/>
    <n v="-221.44999999999982"/>
    <n v="-4.9999999999999961E-2"/>
    <x v="90"/>
    <x v="104"/>
    <x v="104"/>
  </r>
  <r>
    <n v="220"/>
    <x v="8"/>
    <x v="8"/>
    <x v="32"/>
    <m/>
    <x v="31"/>
    <s v="Wynagrodzenia osobowe pracowników"/>
    <n v="37135.74"/>
    <n v="48865"/>
    <m/>
    <n v="48865"/>
    <n v="46421.75"/>
    <n v="-2443.25"/>
    <n v="-0.05"/>
    <x v="91"/>
    <x v="105"/>
    <x v="105"/>
  </r>
  <r>
    <n v="221"/>
    <x v="8"/>
    <x v="8"/>
    <x v="32"/>
    <m/>
    <x v="5"/>
    <s v="Składki na ubezpieczenia społeczne"/>
    <n v="6819.22"/>
    <n v="12143"/>
    <m/>
    <n v="12143"/>
    <n v="11535.85"/>
    <n v="-607.14999999999964"/>
    <n v="-4.9999999999999968E-2"/>
    <x v="92"/>
    <x v="106"/>
    <x v="106"/>
  </r>
  <r>
    <n v="222"/>
    <x v="8"/>
    <x v="8"/>
    <x v="32"/>
    <m/>
    <x v="6"/>
    <s v="Składki na Fundusz Pracy oraz Fundusz Solidarnościowy"/>
    <n v="744.06"/>
    <n v="1623"/>
    <m/>
    <n v="0"/>
    <n v="0"/>
    <n v="0"/>
    <e v="#DIV/0!"/>
    <x v="0"/>
    <x v="0"/>
    <x v="0"/>
  </r>
  <r>
    <n v="223"/>
    <x v="8"/>
    <x v="8"/>
    <x v="32"/>
    <m/>
    <x v="7"/>
    <s v="Wynagrodzenia bezosobowe"/>
    <n v="17523.45"/>
    <n v="21300"/>
    <m/>
    <n v="21300"/>
    <n v="20235"/>
    <n v="-1065"/>
    <n v="-0.05"/>
    <x v="93"/>
    <x v="107"/>
    <x v="107"/>
  </r>
  <r>
    <n v="224"/>
    <x v="8"/>
    <x v="8"/>
    <x v="32"/>
    <m/>
    <x v="21"/>
    <s v="Zakup materiałów i wyposażenia"/>
    <n v="459756.86"/>
    <n v="37940"/>
    <m/>
    <n v="20000"/>
    <n v="19000"/>
    <n v="-1000"/>
    <n v="-0.05"/>
    <x v="1"/>
    <x v="108"/>
    <x v="108"/>
  </r>
  <r>
    <n v="225"/>
    <x v="8"/>
    <x v="8"/>
    <x v="32"/>
    <m/>
    <x v="23"/>
    <s v="Zakup energii"/>
    <n v="4073.07"/>
    <n v="0"/>
    <m/>
    <n v="0"/>
    <n v="0"/>
    <n v="0"/>
    <e v="#DIV/0!"/>
    <x v="0"/>
    <x v="0"/>
    <x v="0"/>
  </r>
  <r>
    <n v="226"/>
    <x v="8"/>
    <x v="8"/>
    <x v="32"/>
    <m/>
    <x v="9"/>
    <s v="Zakup usług pozostałych"/>
    <n v="63972.27"/>
    <n v="24300"/>
    <m/>
    <n v="15000"/>
    <n v="14250"/>
    <n v="-750"/>
    <n v="-0.05"/>
    <x v="67"/>
    <x v="109"/>
    <x v="109"/>
  </r>
  <r>
    <n v="227"/>
    <x v="8"/>
    <x v="8"/>
    <x v="32"/>
    <m/>
    <x v="8"/>
    <s v="Różne opłaty i składki"/>
    <n v="40000"/>
    <n v="0"/>
    <m/>
    <n v="0"/>
    <n v="0"/>
    <n v="0"/>
    <e v="#DIV/0!"/>
    <x v="0"/>
    <x v="0"/>
    <x v="0"/>
  </r>
  <r>
    <n v="228"/>
    <x v="8"/>
    <x v="8"/>
    <x v="32"/>
    <m/>
    <x v="44"/>
    <s v="Wpłaty na PPK finansowane przez podmiot zatrudniający"/>
    <n v="0"/>
    <n v="1000"/>
    <m/>
    <n v="1000"/>
    <n v="950"/>
    <n v="-50"/>
    <n v="-0.05"/>
    <x v="32"/>
    <x v="110"/>
    <x v="110"/>
  </r>
  <r>
    <n v="229"/>
    <x v="8"/>
    <x v="8"/>
    <x v="33"/>
    <s v="75495"/>
    <x v="0"/>
    <s v="Pozostała działalność"/>
    <n v="30892.969999999998"/>
    <n v="159828.54999999999"/>
    <n v="0"/>
    <n v="217681.32"/>
    <n v="209547.25400000002"/>
    <n v="-8134.0660000000062"/>
    <m/>
    <x v="0"/>
    <x v="0"/>
    <x v="0"/>
  </r>
  <r>
    <n v="230"/>
    <x v="8"/>
    <x v="8"/>
    <x v="33"/>
    <m/>
    <x v="21"/>
    <s v="Zakup materiałów i wyposażenia"/>
    <n v="299.89999999999998"/>
    <n v="31500"/>
    <m/>
    <n v="38075"/>
    <n v="36171.25"/>
    <n v="-1903.75"/>
    <n v="-0.05"/>
    <x v="94"/>
    <x v="111"/>
    <x v="111"/>
  </r>
  <r>
    <n v="231"/>
    <x v="8"/>
    <x v="8"/>
    <x v="33"/>
    <m/>
    <x v="23"/>
    <s v="Zakup energii"/>
    <n v="4449.87"/>
    <n v="8000"/>
    <m/>
    <n v="15000"/>
    <n v="14250"/>
    <n v="-750"/>
    <n v="-0.05"/>
    <x v="67"/>
    <x v="112"/>
    <x v="112"/>
  </r>
  <r>
    <n v="232"/>
    <x v="8"/>
    <x v="8"/>
    <x v="33"/>
    <m/>
    <x v="2"/>
    <s v="Zakup usług remontowych"/>
    <n v="11229.9"/>
    <n v="15000"/>
    <m/>
    <n v="15750"/>
    <n v="14962.5"/>
    <n v="-787.5"/>
    <n v="-0.05"/>
    <x v="95"/>
    <x v="113"/>
    <x v="113"/>
  </r>
  <r>
    <n v="233"/>
    <x v="8"/>
    <x v="8"/>
    <x v="33"/>
    <m/>
    <x v="9"/>
    <s v="Zakup usług pozostałych"/>
    <n v="0"/>
    <n v="83328.55"/>
    <m/>
    <n v="89656.320000000007"/>
    <n v="85173.504000000001"/>
    <n v="-4482.8160000000062"/>
    <n v="-5.0000000000000065E-2"/>
    <x v="96"/>
    <x v="114"/>
    <x v="114"/>
  </r>
  <r>
    <n v="234"/>
    <x v="8"/>
    <x v="8"/>
    <x v="33"/>
    <m/>
    <x v="38"/>
    <s v="Opłaty z tytułu zakupu usług telekomunikacyjnych"/>
    <n v="2970"/>
    <n v="4000"/>
    <m/>
    <n v="4200"/>
    <n v="3990"/>
    <n v="-210"/>
    <n v="-0.05"/>
    <x v="51"/>
    <x v="115"/>
    <x v="115"/>
  </r>
  <r>
    <n v="235"/>
    <x v="8"/>
    <x v="8"/>
    <x v="33"/>
    <m/>
    <x v="3"/>
    <s v="Wydatki inwestycyjne jednostek budżetowych"/>
    <n v="11943.3"/>
    <n v="18000"/>
    <m/>
    <n v="55000"/>
    <n v="55000"/>
    <n v="0"/>
    <n v="0"/>
    <x v="0"/>
    <x v="0"/>
    <x v="0"/>
  </r>
  <r>
    <n v="236"/>
    <x v="9"/>
    <x v="9"/>
    <x v="0"/>
    <m/>
    <x v="0"/>
    <s v="Obsługa długu publicznego"/>
    <n v="678505.33"/>
    <n v="964375"/>
    <n v="0"/>
    <n v="1363000"/>
    <n v="1285000"/>
    <n v="-78000"/>
    <m/>
    <x v="0"/>
    <x v="0"/>
    <x v="0"/>
  </r>
  <r>
    <n v="237"/>
    <x v="9"/>
    <x v="9"/>
    <x v="34"/>
    <s v="75702"/>
    <x v="0"/>
    <s v="Obsługa papierów wartościowych, kredytów i pożyczek oraz innych zobowiązań jednostek samorządu terytorialnego zaliczanych do tytułu dłużnego – kredyty i pożyczki"/>
    <n v="678505.33"/>
    <n v="964375"/>
    <n v="0"/>
    <n v="1363000"/>
    <n v="1285000"/>
    <n v="-78000"/>
    <m/>
    <x v="0"/>
    <x v="0"/>
    <x v="0"/>
  </r>
  <r>
    <n v="238"/>
    <x v="9"/>
    <x v="9"/>
    <x v="34"/>
    <m/>
    <x v="66"/>
    <s v="Koszty emisji samorządowych papierów wartościowych oraz inne opłaty i prowizje"/>
    <n v="73480"/>
    <n v="50000"/>
    <m/>
    <n v="63000"/>
    <n v="50000"/>
    <n v="-13000"/>
    <n v="-0.20634920634920634"/>
    <x v="97"/>
    <x v="116"/>
    <x v="116"/>
  </r>
  <r>
    <n v="239"/>
    <x v="9"/>
    <x v="9"/>
    <x v="34"/>
    <m/>
    <x v="67"/>
    <s v="Odsetki od samorządowych papierów wartościowych lub zaciągniętych przez jednostkę samorządu terytorialnego kredytów i pożyczek"/>
    <n v="605025.32999999996"/>
    <n v="914375"/>
    <m/>
    <n v="1300000"/>
    <n v="1235000"/>
    <n v="-65000"/>
    <n v="-0.05"/>
    <x v="98"/>
    <x v="117"/>
    <x v="117"/>
  </r>
  <r>
    <n v="240"/>
    <x v="10"/>
    <x v="10"/>
    <x v="0"/>
    <m/>
    <x v="0"/>
    <s v="Różne rozliczenia"/>
    <n v="0"/>
    <n v="1416778.31"/>
    <n v="0"/>
    <n v="1356333.1"/>
    <n v="1288516.4450000001"/>
    <n v="-67816.655000000028"/>
    <m/>
    <x v="0"/>
    <x v="0"/>
    <x v="0"/>
  </r>
  <r>
    <n v="241"/>
    <x v="10"/>
    <x v="10"/>
    <x v="35"/>
    <s v="75818"/>
    <x v="0"/>
    <s v="Rezerwy ogólne i celowe"/>
    <n v="0"/>
    <n v="1416778.31"/>
    <n v="0"/>
    <n v="1356333.1"/>
    <n v="1288516.4450000001"/>
    <n v="-67816.655000000028"/>
    <m/>
    <x v="0"/>
    <x v="0"/>
    <x v="0"/>
  </r>
  <r>
    <n v="242"/>
    <x v="10"/>
    <x v="10"/>
    <x v="35"/>
    <m/>
    <x v="68"/>
    <s v="Rezerwy"/>
    <n v="0"/>
    <n v="1416778.31"/>
    <m/>
    <n v="1356333.1"/>
    <n v="1288516.4450000001"/>
    <n v="-67816.655000000028"/>
    <n v="-5.0000000000000017E-2"/>
    <x v="99"/>
    <x v="118"/>
    <x v="118"/>
  </r>
  <r>
    <n v="243"/>
    <x v="11"/>
    <x v="11"/>
    <x v="0"/>
    <m/>
    <x v="0"/>
    <s v="Oświata i wychowanie"/>
    <n v="60251491.229999997"/>
    <n v="70741293.470000014"/>
    <n v="0"/>
    <n v="73463833.120000005"/>
    <n v="70104396.657499999"/>
    <n v="-3359436.4625000018"/>
    <m/>
    <x v="0"/>
    <x v="0"/>
    <x v="0"/>
  </r>
  <r>
    <n v="244"/>
    <x v="11"/>
    <x v="11"/>
    <x v="36"/>
    <s v="80101"/>
    <x v="0"/>
    <s v="Szkoły podstawowe"/>
    <n v="37570915.140000001"/>
    <n v="45351096.960000008"/>
    <n v="0"/>
    <n v="43218208.170000002"/>
    <n v="41369297.761500001"/>
    <n v="-1848910.4085000008"/>
    <m/>
    <x v="0"/>
    <x v="0"/>
    <x v="0"/>
  </r>
  <r>
    <n v="245"/>
    <x v="11"/>
    <x v="11"/>
    <x v="36"/>
    <m/>
    <x v="69"/>
    <s v="Dotacja podmiotowa z budżetu dla niepublicznej jednostki systemu oświaty"/>
    <n v="182329.37"/>
    <n v="464698.5"/>
    <m/>
    <n v="557678"/>
    <n v="529794.1"/>
    <n v="-27883.900000000023"/>
    <n v="-5.0000000000000044E-2"/>
    <x v="100"/>
    <x v="119"/>
    <x v="119"/>
  </r>
  <r>
    <n v="246"/>
    <x v="11"/>
    <x v="11"/>
    <x v="36"/>
    <m/>
    <x v="11"/>
    <s v="Dotacja celowa na pomoc finansową udzielaną między jednostkami samorządu terytorialnego na dofinansowanie własnych zadań bieżących"/>
    <n v="177612"/>
    <n v="122796"/>
    <m/>
    <n v="123000"/>
    <n v="116850"/>
    <n v="-6150"/>
    <n v="-0.05"/>
    <x v="101"/>
    <x v="120"/>
    <x v="120"/>
  </r>
  <r>
    <n v="247"/>
    <x v="11"/>
    <x v="11"/>
    <x v="36"/>
    <m/>
    <x v="70"/>
    <s v=" Zwrot dotacji oraz płatności wykorzystanych niezgodnie z przeznaczeniem lub wykorzystanych z naruszeniem procedur, o których mowa w art. 184 ustawy, pobranych nienależnie lub w nadmiernej wysokości"/>
    <n v="26492.23"/>
    <n v="0"/>
    <m/>
    <n v="0"/>
    <n v="0"/>
    <n v="0"/>
    <e v="#DIV/0!"/>
    <x v="0"/>
    <x v="0"/>
    <x v="0"/>
  </r>
  <r>
    <n v="248"/>
    <x v="11"/>
    <x v="11"/>
    <x v="36"/>
    <m/>
    <x v="33"/>
    <s v="Wydatki osobowe niezaliczone do wynagrodzeń"/>
    <n v="781438.55"/>
    <n v="660189"/>
    <m/>
    <n v="679101"/>
    <n v="645145.94999999995"/>
    <n v="-33955.050000000047"/>
    <n v="-5.0000000000000065E-2"/>
    <x v="102"/>
    <x v="121"/>
    <x v="121"/>
  </r>
  <r>
    <n v="249"/>
    <x v="11"/>
    <x v="11"/>
    <x v="36"/>
    <m/>
    <x v="31"/>
    <s v="Wynagrodzenia osobowe pracowników"/>
    <n v="21702382.16"/>
    <n v="23327617.010000002"/>
    <m/>
    <n v="4554291"/>
    <n v="4326576.45"/>
    <n v="-227714.54999999981"/>
    <n v="-4.9999999999999961E-2"/>
    <x v="103"/>
    <x v="122"/>
    <x v="122"/>
  </r>
  <r>
    <n v="250"/>
    <x v="11"/>
    <x v="11"/>
    <x v="36"/>
    <m/>
    <x v="71"/>
    <s v="Wynagrodzenia osobowe pracowników"/>
    <n v="13777.42"/>
    <n v="0"/>
    <m/>
    <n v="0"/>
    <n v="0"/>
    <n v="0"/>
    <e v="#DIV/0!"/>
    <x v="0"/>
    <x v="0"/>
    <x v="0"/>
  </r>
  <r>
    <n v="251"/>
    <x v="11"/>
    <x v="11"/>
    <x v="36"/>
    <m/>
    <x v="34"/>
    <s v="Dodatkowe wynagrodzenie roczne"/>
    <n v="1521740.15"/>
    <n v="1710091.84"/>
    <m/>
    <n v="318771"/>
    <n v="302832.45"/>
    <n v="-15938.549999999988"/>
    <n v="-4.9999999999999961E-2"/>
    <x v="104"/>
    <x v="123"/>
    <x v="123"/>
  </r>
  <r>
    <n v="252"/>
    <x v="11"/>
    <x v="11"/>
    <x v="36"/>
    <m/>
    <x v="5"/>
    <s v="Składki na ubezpieczenia społeczne"/>
    <n v="3855008.62"/>
    <n v="4289039.92"/>
    <m/>
    <n v="4159511.5"/>
    <n v="3951535.9249999998"/>
    <n v="-207975.57500000019"/>
    <n v="-5.0000000000000044E-2"/>
    <x v="105"/>
    <x v="124"/>
    <x v="124"/>
  </r>
  <r>
    <n v="253"/>
    <x v="11"/>
    <x v="11"/>
    <x v="36"/>
    <m/>
    <x v="72"/>
    <s v="Składki na ubezpieczenia społeczne"/>
    <n v="2357.7399999999998"/>
    <n v="0"/>
    <m/>
    <n v="0"/>
    <n v="0"/>
    <n v="0"/>
    <e v="#DIV/0!"/>
    <x v="0"/>
    <x v="0"/>
    <x v="0"/>
  </r>
  <r>
    <n v="254"/>
    <x v="11"/>
    <x v="11"/>
    <x v="36"/>
    <m/>
    <x v="6"/>
    <s v="Składki na Fundusz Pracy oraz Fundusz Solidarnościowy"/>
    <n v="414565.85"/>
    <n v="595879.47"/>
    <m/>
    <n v="599607"/>
    <n v="569626.65"/>
    <n v="-29980.349999999977"/>
    <n v="-4.9999999999999961E-2"/>
    <x v="106"/>
    <x v="125"/>
    <x v="125"/>
  </r>
  <r>
    <n v="255"/>
    <x v="11"/>
    <x v="11"/>
    <x v="36"/>
    <m/>
    <x v="73"/>
    <s v="Składki na Fundusz Pracy oraz Fundusz Solidarnościowy"/>
    <n v="221.41"/>
    <n v="0"/>
    <m/>
    <n v="0"/>
    <n v="0"/>
    <n v="0"/>
    <e v="#DIV/0!"/>
    <x v="0"/>
    <x v="0"/>
    <x v="0"/>
  </r>
  <r>
    <n v="256"/>
    <x v="11"/>
    <x v="11"/>
    <x v="36"/>
    <m/>
    <x v="35"/>
    <s v="Wpłaty na Państwowy Fundusz Rehabilitacji Osób Niepełnosprawnych"/>
    <n v="8893"/>
    <n v="19200"/>
    <m/>
    <n v="82050"/>
    <n v="77947.5"/>
    <n v="-4102.5"/>
    <n v="-0.05"/>
    <x v="107"/>
    <x v="126"/>
    <x v="126"/>
  </r>
  <r>
    <n v="257"/>
    <x v="11"/>
    <x v="11"/>
    <x v="36"/>
    <m/>
    <x v="7"/>
    <s v="Wynagrodzenia bezosobowe"/>
    <n v="16508.86"/>
    <n v="46050"/>
    <m/>
    <n v="9600"/>
    <n v="9120"/>
    <n v="-480"/>
    <n v="-0.05"/>
    <x v="108"/>
    <x v="127"/>
    <x v="127"/>
  </r>
  <r>
    <n v="258"/>
    <x v="11"/>
    <x v="11"/>
    <x v="36"/>
    <m/>
    <x v="21"/>
    <s v="Zakup materiałów i wyposażenia"/>
    <n v="606023.36"/>
    <n v="618537.05000000005"/>
    <m/>
    <n v="617300"/>
    <n v="586435"/>
    <n v="-30865"/>
    <n v="-0.05"/>
    <x v="109"/>
    <x v="128"/>
    <x v="128"/>
  </r>
  <r>
    <n v="259"/>
    <x v="11"/>
    <x v="11"/>
    <x v="36"/>
    <m/>
    <x v="74"/>
    <s v="Zakup środków dydaktycznych i książek"/>
    <n v="169178.87"/>
    <n v="364083"/>
    <m/>
    <n v="204426"/>
    <n v="194204.7"/>
    <n v="-10221.299999999988"/>
    <n v="-4.999999999999994E-2"/>
    <x v="110"/>
    <x v="129"/>
    <x v="129"/>
  </r>
  <r>
    <n v="260"/>
    <x v="11"/>
    <x v="11"/>
    <x v="36"/>
    <m/>
    <x v="23"/>
    <s v="Zakup energii"/>
    <n v="830511.94"/>
    <n v="949800"/>
    <m/>
    <n v="1034915"/>
    <n v="983169.25"/>
    <n v="-51745.75"/>
    <n v="-0.05"/>
    <x v="111"/>
    <x v="130"/>
    <x v="130"/>
  </r>
  <r>
    <n v="261"/>
    <x v="11"/>
    <x v="11"/>
    <x v="36"/>
    <m/>
    <x v="2"/>
    <s v="Zakup usług remontowych"/>
    <n v="694331.38"/>
    <n v="809601"/>
    <m/>
    <n v="803580"/>
    <n v="763401"/>
    <n v="-40179"/>
    <n v="-0.05"/>
    <x v="112"/>
    <x v="131"/>
    <x v="131"/>
  </r>
  <r>
    <n v="262"/>
    <x v="11"/>
    <x v="11"/>
    <x v="36"/>
    <m/>
    <x v="37"/>
    <s v="Zakup usług zdrowotnych"/>
    <n v="30540.7"/>
    <n v="56900"/>
    <m/>
    <n v="61520"/>
    <n v="58444"/>
    <n v="-3076"/>
    <n v="-0.05"/>
    <x v="113"/>
    <x v="132"/>
    <x v="132"/>
  </r>
  <r>
    <n v="263"/>
    <x v="11"/>
    <x v="11"/>
    <x v="36"/>
    <m/>
    <x v="9"/>
    <s v="Zakup usług pozostałych"/>
    <n v="396076.38"/>
    <n v="557474.19999999995"/>
    <m/>
    <n v="610298"/>
    <n v="579783.1"/>
    <n v="-30514.900000000023"/>
    <n v="-5.0000000000000037E-2"/>
    <x v="114"/>
    <x v="133"/>
    <x v="133"/>
  </r>
  <r>
    <n v="264"/>
    <x v="11"/>
    <x v="11"/>
    <x v="36"/>
    <m/>
    <x v="75"/>
    <s v="Zakup usług pozostałych"/>
    <n v="4895.67"/>
    <n v="0"/>
    <m/>
    <n v="0"/>
    <n v="0"/>
    <n v="0"/>
    <e v="#DIV/0!"/>
    <x v="0"/>
    <x v="0"/>
    <x v="0"/>
  </r>
  <r>
    <n v="265"/>
    <x v="11"/>
    <x v="11"/>
    <x v="36"/>
    <m/>
    <x v="14"/>
    <s v="Zakup usług pozostałych"/>
    <n v="1530"/>
    <n v="60564.800000000003"/>
    <m/>
    <n v="0"/>
    <n v="0"/>
    <n v="0"/>
    <e v="#DIV/0!"/>
    <x v="0"/>
    <x v="0"/>
    <x v="0"/>
  </r>
  <r>
    <n v="266"/>
    <x v="11"/>
    <x v="11"/>
    <x v="36"/>
    <m/>
    <x v="38"/>
    <s v="Opłaty z tytułu zakupu usług telekomunikacyjnych"/>
    <n v="40974.51"/>
    <n v="48800"/>
    <m/>
    <n v="43257"/>
    <n v="41094.15"/>
    <n v="-2162.8499999999985"/>
    <n v="-4.9999999999999968E-2"/>
    <x v="115"/>
    <x v="134"/>
    <x v="134"/>
  </r>
  <r>
    <n v="267"/>
    <x v="11"/>
    <x v="11"/>
    <x v="36"/>
    <m/>
    <x v="76"/>
    <s v="Zakupy usług obejmujących wykonanie ekspertyz, analiz i opinii"/>
    <n v="0"/>
    <n v="1599"/>
    <m/>
    <n v="0"/>
    <n v="0"/>
    <n v="0"/>
    <e v="#DIV/0!"/>
    <x v="0"/>
    <x v="0"/>
    <x v="0"/>
  </r>
  <r>
    <n v="268"/>
    <x v="11"/>
    <x v="11"/>
    <x v="36"/>
    <m/>
    <x v="40"/>
    <s v="Podróże służbowe krajowe"/>
    <n v="6812.89"/>
    <n v="29650"/>
    <m/>
    <n v="15477"/>
    <n v="14703.15"/>
    <n v="-773.85000000000036"/>
    <n v="-5.0000000000000024E-2"/>
    <x v="116"/>
    <x v="135"/>
    <x v="135"/>
  </r>
  <r>
    <n v="269"/>
    <x v="11"/>
    <x v="11"/>
    <x v="36"/>
    <m/>
    <x v="41"/>
    <s v="Podróże służbowe zagraniczne"/>
    <n v="0"/>
    <n v="500"/>
    <m/>
    <n v="525"/>
    <n v="498.75"/>
    <n v="-26.25"/>
    <n v="-0.05"/>
    <x v="117"/>
    <x v="136"/>
    <x v="136"/>
  </r>
  <r>
    <n v="270"/>
    <x v="11"/>
    <x v="11"/>
    <x v="36"/>
    <m/>
    <x v="8"/>
    <s v="Różne opłaty i składki"/>
    <n v="98535.25"/>
    <n v="50206.68"/>
    <m/>
    <n v="51000"/>
    <n v="48450"/>
    <n v="-2550"/>
    <n v="-0.05"/>
    <x v="118"/>
    <x v="137"/>
    <x v="137"/>
  </r>
  <r>
    <n v="271"/>
    <x v="11"/>
    <x v="11"/>
    <x v="36"/>
    <m/>
    <x v="42"/>
    <s v="Odpisy na zakładowy fundusz świadczeń socjalnych"/>
    <n v="1252894.73"/>
    <n v="1304688.17"/>
    <m/>
    <n v="1329887.17"/>
    <n v="1263392.8114999998"/>
    <n v="-66494.358500000089"/>
    <n v="-5.0000000000000072E-2"/>
    <x v="119"/>
    <x v="138"/>
    <x v="138"/>
  </r>
  <r>
    <n v="272"/>
    <x v="11"/>
    <x v="11"/>
    <x v="36"/>
    <m/>
    <x v="77"/>
    <s v="Odsetki od dotacji oraz płatności: wykorzystanych niezgodnie z przeznaczeniem lub wykorzystanych z naruszeniem procedur, o których mowa w art. 184 ustawy, pobranych nienależnie lub w nadmiernej wysokości"/>
    <n v="993"/>
    <n v="0"/>
    <m/>
    <n v="0"/>
    <n v="0"/>
    <n v="0"/>
    <e v="#DIV/0!"/>
    <x v="0"/>
    <x v="0"/>
    <x v="0"/>
  </r>
  <r>
    <n v="273"/>
    <x v="11"/>
    <x v="11"/>
    <x v="36"/>
    <m/>
    <x v="43"/>
    <s v="Szkolenia pracowników niebędących członkami korpusu służby cywilnej"/>
    <n v="22195.79"/>
    <n v="28450"/>
    <m/>
    <n v="29405"/>
    <n v="27934.75"/>
    <n v="-1470.25"/>
    <n v="-0.05"/>
    <x v="120"/>
    <x v="139"/>
    <x v="139"/>
  </r>
  <r>
    <n v="274"/>
    <x v="11"/>
    <x v="11"/>
    <x v="36"/>
    <m/>
    <x v="44"/>
    <s v="Wpłaty na PPK finansowane przez podmiot zatrudniający"/>
    <n v="0"/>
    <n v="232470.11"/>
    <m/>
    <n v="126327.5"/>
    <n v="120011.125"/>
    <n v="-6316.375"/>
    <n v="-0.05"/>
    <x v="121"/>
    <x v="140"/>
    <x v="140"/>
  </r>
  <r>
    <n v="275"/>
    <x v="11"/>
    <x v="11"/>
    <x v="36"/>
    <m/>
    <x v="78"/>
    <s v="Wynagrodzenia osobowe nauczycieli"/>
    <n v="0"/>
    <n v="0"/>
    <m/>
    <n v="19436341"/>
    <n v="18464523.949999999"/>
    <n v="-971817.05000000075"/>
    <n v="-5.0000000000000037E-2"/>
    <x v="122"/>
    <x v="141"/>
    <x v="141"/>
  </r>
  <r>
    <n v="276"/>
    <x v="11"/>
    <x v="11"/>
    <x v="36"/>
    <m/>
    <x v="79"/>
    <s v="Dodatkowe wynagrodzenie roczne nauczycieli"/>
    <n v="0"/>
    <n v="0"/>
    <m/>
    <n v="1530340"/>
    <n v="1453823"/>
    <n v="-76517"/>
    <n v="-0.05"/>
    <x v="123"/>
    <x v="142"/>
    <x v="142"/>
  </r>
  <r>
    <n v="277"/>
    <x v="11"/>
    <x v="11"/>
    <x v="36"/>
    <m/>
    <x v="3"/>
    <s v="Wydatki inwestycyjne jednostek budżetowych"/>
    <n v="4712093.3099999996"/>
    <n v="9002211.2100000009"/>
    <m/>
    <n v="6240000"/>
    <n v="6240000"/>
    <n v="0"/>
    <n v="0"/>
    <x v="0"/>
    <x v="0"/>
    <x v="0"/>
  </r>
  <r>
    <n v="278"/>
    <x v="11"/>
    <x v="11"/>
    <x v="37"/>
    <s v="80103"/>
    <x v="0"/>
    <s v="Oddziały przedszkolne w szkołach podstawowych"/>
    <n v="1843982.1"/>
    <n v="2113299.1800000002"/>
    <n v="0"/>
    <n v="2108292.92"/>
    <n v="2002878.2739999997"/>
    <n v="-105414.64600000008"/>
    <m/>
    <x v="0"/>
    <x v="0"/>
    <x v="0"/>
  </r>
  <r>
    <n v="279"/>
    <x v="11"/>
    <x v="11"/>
    <x v="37"/>
    <m/>
    <x v="12"/>
    <s v="Dotacje celowe przekazane gminie na zadania bieżące realizowane na podstawie porozumień (umów) między jednostkami samorządu terytorialnego"/>
    <n v="0"/>
    <n v="20000"/>
    <m/>
    <n v="15000"/>
    <n v="14250"/>
    <n v="-750"/>
    <n v="-0.05"/>
    <x v="67"/>
    <x v="143"/>
    <x v="143"/>
  </r>
  <r>
    <n v="280"/>
    <x v="11"/>
    <x v="11"/>
    <x v="37"/>
    <m/>
    <x v="33"/>
    <s v="Wydatki osobowe niezaliczone do wynagrodzeń"/>
    <n v="50143.32"/>
    <n v="62500"/>
    <m/>
    <n v="62080"/>
    <n v="58976"/>
    <n v="-3104"/>
    <n v="-0.05"/>
    <x v="124"/>
    <x v="144"/>
    <x v="144"/>
  </r>
  <r>
    <n v="281"/>
    <x v="11"/>
    <x v="11"/>
    <x v="37"/>
    <m/>
    <x v="31"/>
    <s v="Wynagrodzenia osobowe pracowników"/>
    <n v="1305508.95"/>
    <n v="1410350"/>
    <m/>
    <n v="159000"/>
    <n v="151050"/>
    <n v="-7950"/>
    <n v="-0.05"/>
    <x v="125"/>
    <x v="145"/>
    <x v="145"/>
  </r>
  <r>
    <n v="282"/>
    <x v="11"/>
    <x v="11"/>
    <x v="37"/>
    <m/>
    <x v="34"/>
    <s v="Dodatkowe wynagrodzenie roczne"/>
    <n v="70663.17"/>
    <n v="93473.22"/>
    <m/>
    <n v="12155"/>
    <n v="11547.25"/>
    <n v="-607.75"/>
    <n v="-0.05"/>
    <x v="126"/>
    <x v="146"/>
    <x v="146"/>
  </r>
  <r>
    <n v="283"/>
    <x v="11"/>
    <x v="11"/>
    <x v="37"/>
    <m/>
    <x v="5"/>
    <s v="Składki na ubezpieczenia społeczne"/>
    <n v="232908.15"/>
    <n v="244702.6"/>
    <m/>
    <n v="249591"/>
    <n v="237111.45"/>
    <n v="-12479.549999999988"/>
    <n v="-4.9999999999999954E-2"/>
    <x v="127"/>
    <x v="147"/>
    <x v="147"/>
  </r>
  <r>
    <n v="284"/>
    <x v="11"/>
    <x v="11"/>
    <x v="37"/>
    <m/>
    <x v="6"/>
    <s v="Składki na Fundusz Pracy oraz Fundusz Solidarnościowy"/>
    <n v="25930.71"/>
    <n v="37745.230000000003"/>
    <m/>
    <n v="37350"/>
    <n v="35482.5"/>
    <n v="-1867.5"/>
    <n v="-0.05"/>
    <x v="128"/>
    <x v="148"/>
    <x v="148"/>
  </r>
  <r>
    <n v="285"/>
    <x v="11"/>
    <x v="11"/>
    <x v="37"/>
    <m/>
    <x v="21"/>
    <s v="Zakup materiałów i wyposażenia"/>
    <n v="32500"/>
    <n v="39600"/>
    <m/>
    <n v="37250"/>
    <n v="35387.5"/>
    <n v="-1862.5"/>
    <n v="-0.05"/>
    <x v="129"/>
    <x v="149"/>
    <x v="149"/>
  </r>
  <r>
    <n v="286"/>
    <x v="11"/>
    <x v="11"/>
    <x v="37"/>
    <m/>
    <x v="74"/>
    <s v="Zakup środków dydaktycznych i książek"/>
    <n v="4994.3900000000003"/>
    <n v="5500"/>
    <m/>
    <n v="5775"/>
    <n v="5486.25"/>
    <n v="-288.75"/>
    <n v="-0.05"/>
    <x v="130"/>
    <x v="150"/>
    <x v="150"/>
  </r>
  <r>
    <n v="287"/>
    <x v="11"/>
    <x v="11"/>
    <x v="37"/>
    <m/>
    <x v="23"/>
    <s v="Zakup energii"/>
    <n v="7117.73"/>
    <n v="12000"/>
    <m/>
    <n v="14000"/>
    <n v="13300"/>
    <n v="-700"/>
    <n v="-0.05"/>
    <x v="80"/>
    <x v="151"/>
    <x v="151"/>
  </r>
  <r>
    <n v="288"/>
    <x v="11"/>
    <x v="11"/>
    <x v="37"/>
    <m/>
    <x v="2"/>
    <s v="Zakup usług remontowych"/>
    <n v="9990.3700000000008"/>
    <n v="47000"/>
    <m/>
    <n v="40825"/>
    <n v="38783.75"/>
    <n v="-2041.25"/>
    <n v="-0.05"/>
    <x v="131"/>
    <x v="152"/>
    <x v="152"/>
  </r>
  <r>
    <n v="289"/>
    <x v="11"/>
    <x v="11"/>
    <x v="37"/>
    <m/>
    <x v="37"/>
    <s v="Zakup usług zdrowotnych"/>
    <n v="870"/>
    <n v="1500"/>
    <m/>
    <n v="750"/>
    <n v="712.5"/>
    <n v="-37.5"/>
    <n v="-0.05"/>
    <x v="132"/>
    <x v="153"/>
    <x v="153"/>
  </r>
  <r>
    <n v="290"/>
    <x v="11"/>
    <x v="11"/>
    <x v="37"/>
    <m/>
    <x v="9"/>
    <s v="Zakup usług pozostałych"/>
    <n v="6477.56"/>
    <n v="14035"/>
    <m/>
    <n v="18934"/>
    <n v="17987.3"/>
    <n v="-946.70000000000073"/>
    <n v="-5.0000000000000037E-2"/>
    <x v="133"/>
    <x v="154"/>
    <x v="154"/>
  </r>
  <r>
    <n v="291"/>
    <x v="11"/>
    <x v="11"/>
    <x v="37"/>
    <m/>
    <x v="80"/>
    <s v="Zakup usług przez jednostki samorządu terytorialnego od innych jednostek samorządu terytorialnego"/>
    <n v="13720.85"/>
    <n v="25000"/>
    <m/>
    <n v="35934"/>
    <n v="34137.300000000003"/>
    <n v="-1796.6999999999971"/>
    <n v="-4.999999999999992E-2"/>
    <x v="134"/>
    <x v="155"/>
    <x v="155"/>
  </r>
  <r>
    <n v="292"/>
    <x v="11"/>
    <x v="11"/>
    <x v="37"/>
    <m/>
    <x v="38"/>
    <s v="Opłaty z tytułu zakupu usług telekomunikacyjnych"/>
    <n v="1926.73"/>
    <n v="2500"/>
    <m/>
    <n v="2500"/>
    <n v="2375"/>
    <n v="-125"/>
    <n v="-0.05"/>
    <x v="28"/>
    <x v="156"/>
    <x v="156"/>
  </r>
  <r>
    <n v="293"/>
    <x v="11"/>
    <x v="11"/>
    <x v="37"/>
    <m/>
    <x v="8"/>
    <s v="Różne opłaty i składki"/>
    <n v="2979.75"/>
    <n v="165"/>
    <m/>
    <n v="20000"/>
    <n v="19000"/>
    <n v="-1000"/>
    <n v="-0.05"/>
    <x v="1"/>
    <x v="157"/>
    <x v="157"/>
  </r>
  <r>
    <n v="294"/>
    <x v="11"/>
    <x v="11"/>
    <x v="37"/>
    <m/>
    <x v="42"/>
    <s v="Odpisy na zakładowy fundusz świadczeń socjalnych"/>
    <n v="77292.820000000007"/>
    <n v="80758.63"/>
    <m/>
    <n v="72202.42"/>
    <n v="68592.298999999999"/>
    <n v="-3610.1209999999992"/>
    <n v="-4.9999999999999989E-2"/>
    <x v="135"/>
    <x v="158"/>
    <x v="158"/>
  </r>
  <r>
    <n v="295"/>
    <x v="11"/>
    <x v="11"/>
    <x v="37"/>
    <m/>
    <x v="43"/>
    <s v="Szkolenia pracowników niebędących członkami korpusu służby cywilnej"/>
    <n v="957.6"/>
    <n v="1000"/>
    <m/>
    <n v="1050"/>
    <n v="997.5"/>
    <n v="-52.5"/>
    <n v="-0.05"/>
    <x v="136"/>
    <x v="159"/>
    <x v="159"/>
  </r>
  <r>
    <n v="296"/>
    <x v="11"/>
    <x v="11"/>
    <x v="37"/>
    <m/>
    <x v="44"/>
    <s v="Wpłaty na PPK finansowane przez podmiot zatrudniający"/>
    <n v="0"/>
    <n v="15469.5"/>
    <m/>
    <n v="9687.5"/>
    <n v="9203.125"/>
    <n v="-484.375"/>
    <n v="-0.05"/>
    <x v="137"/>
    <x v="160"/>
    <x v="160"/>
  </r>
  <r>
    <n v="297"/>
    <x v="11"/>
    <x v="11"/>
    <x v="37"/>
    <m/>
    <x v="78"/>
    <s v="Wynagrodzenia osobowe nauczycieli"/>
    <n v="0"/>
    <n v="0"/>
    <m/>
    <n v="1212412"/>
    <n v="1151791.3999999999"/>
    <n v="-60620.600000000093"/>
    <n v="-5.0000000000000079E-2"/>
    <x v="138"/>
    <x v="161"/>
    <x v="161"/>
  </r>
  <r>
    <n v="298"/>
    <x v="11"/>
    <x v="11"/>
    <x v="37"/>
    <m/>
    <x v="79"/>
    <s v="Dodatkowe wynagrodzenie roczne nauczycieli"/>
    <n v="0"/>
    <n v="0"/>
    <m/>
    <n v="101797"/>
    <n v="96707.15"/>
    <n v="-5089.8500000000058"/>
    <n v="-5.0000000000000058E-2"/>
    <x v="139"/>
    <x v="162"/>
    <x v="162"/>
  </r>
  <r>
    <n v="299"/>
    <x v="11"/>
    <x v="11"/>
    <x v="38"/>
    <s v="80104"/>
    <x v="0"/>
    <s v="Przedszkola"/>
    <n v="16875820.159999996"/>
    <n v="17241798.32"/>
    <n v="0"/>
    <n v="19385598"/>
    <n v="18416318.100000001"/>
    <n v="-969279.9"/>
    <m/>
    <x v="0"/>
    <x v="0"/>
    <x v="0"/>
  </r>
  <r>
    <n v="300"/>
    <x v="11"/>
    <x v="11"/>
    <x v="38"/>
    <m/>
    <x v="12"/>
    <s v="Dotacje celowe przekazane gminie na zadania bieżące realizowane na podstawie porozumień (umów) między jednostkami samorządu terytorialnego"/>
    <n v="1311090.18"/>
    <n v="1010000"/>
    <m/>
    <n v="1250000"/>
    <n v="1187500"/>
    <n v="-62500"/>
    <n v="-0.05"/>
    <x v="140"/>
    <x v="163"/>
    <x v="163"/>
  </r>
  <r>
    <n v="301"/>
    <x v="11"/>
    <x v="11"/>
    <x v="38"/>
    <m/>
    <x v="69"/>
    <s v="Dotacja podmiotowa z budżetu dla niepublicznej jednostki systemu oświaty"/>
    <n v="5429502.4800000004"/>
    <n v="5539984"/>
    <m/>
    <n v="6850000"/>
    <n v="6507500"/>
    <n v="-342500"/>
    <n v="-0.05"/>
    <x v="141"/>
    <x v="164"/>
    <x v="164"/>
  </r>
  <r>
    <n v="302"/>
    <x v="11"/>
    <x v="11"/>
    <x v="38"/>
    <m/>
    <x v="81"/>
    <s v="Dotacja podmiotowa z budżetu dla publicznej jednostki systemu oświaty prowadzonej przez osobę prawną inną niż jednostka samorządu terytorialnego lub przez osobę fizyczną"/>
    <n v="4729422.5199999996"/>
    <n v="4731200"/>
    <m/>
    <n v="5500000"/>
    <n v="5225000"/>
    <n v="-275000"/>
    <n v="-0.05"/>
    <x v="142"/>
    <x v="165"/>
    <x v="165"/>
  </r>
  <r>
    <n v="303"/>
    <x v="11"/>
    <x v="11"/>
    <x v="38"/>
    <m/>
    <x v="33"/>
    <s v="Wydatki osobowe niezaliczone do wynagrodzeń"/>
    <n v="59551.9"/>
    <n v="64191"/>
    <m/>
    <n v="69216"/>
    <n v="65755.199999999997"/>
    <n v="-3460.8000000000029"/>
    <n v="-5.0000000000000044E-2"/>
    <x v="143"/>
    <x v="166"/>
    <x v="166"/>
  </r>
  <r>
    <n v="304"/>
    <x v="11"/>
    <x v="11"/>
    <x v="38"/>
    <m/>
    <x v="31"/>
    <s v="Wynagrodzenia osobowe pracowników"/>
    <n v="3329580.81"/>
    <n v="3615079"/>
    <m/>
    <n v="1603950"/>
    <n v="1523752.5"/>
    <n v="-80197.5"/>
    <n v="-0.05"/>
    <x v="144"/>
    <x v="167"/>
    <x v="167"/>
  </r>
  <r>
    <n v="305"/>
    <x v="11"/>
    <x v="11"/>
    <x v="38"/>
    <m/>
    <x v="34"/>
    <s v="Dodatkowe wynagrodzenie roczne"/>
    <n v="240643.51"/>
    <n v="255010"/>
    <m/>
    <n v="154424"/>
    <n v="146702.79999999999"/>
    <n v="-7721.2000000000116"/>
    <n v="-5.0000000000000072E-2"/>
    <x v="145"/>
    <x v="168"/>
    <x v="168"/>
  </r>
  <r>
    <n v="306"/>
    <x v="11"/>
    <x v="11"/>
    <x v="38"/>
    <m/>
    <x v="5"/>
    <s v="Składki na ubezpieczenia społeczne"/>
    <n v="583445.19999999995"/>
    <n v="598932"/>
    <m/>
    <n v="644155"/>
    <n v="611947.25"/>
    <n v="-32207.75"/>
    <n v="-0.05"/>
    <x v="146"/>
    <x v="169"/>
    <x v="169"/>
  </r>
  <r>
    <n v="307"/>
    <x v="11"/>
    <x v="11"/>
    <x v="38"/>
    <m/>
    <x v="6"/>
    <s v="Składki na Fundusz Pracy oraz Fundusz Solidarnościowy"/>
    <n v="67087.7"/>
    <n v="89601"/>
    <m/>
    <n v="91013"/>
    <n v="86462.35"/>
    <n v="-4550.6499999999942"/>
    <n v="-4.9999999999999933E-2"/>
    <x v="147"/>
    <x v="170"/>
    <x v="170"/>
  </r>
  <r>
    <n v="308"/>
    <x v="11"/>
    <x v="11"/>
    <x v="38"/>
    <m/>
    <x v="21"/>
    <s v="Zakup materiałów i wyposażenia"/>
    <n v="123339.01"/>
    <n v="125000"/>
    <m/>
    <n v="120600"/>
    <n v="114570"/>
    <n v="-6030"/>
    <n v="-0.05"/>
    <x v="148"/>
    <x v="171"/>
    <x v="171"/>
  </r>
  <r>
    <n v="309"/>
    <x v="11"/>
    <x v="11"/>
    <x v="38"/>
    <m/>
    <x v="74"/>
    <s v="Zakup środków dydaktycznych i książek"/>
    <n v="16408.79"/>
    <n v="20800"/>
    <m/>
    <n v="19300"/>
    <n v="18335"/>
    <n v="-965"/>
    <n v="-0.05"/>
    <x v="149"/>
    <x v="172"/>
    <x v="172"/>
  </r>
  <r>
    <n v="310"/>
    <x v="11"/>
    <x v="11"/>
    <x v="38"/>
    <m/>
    <x v="23"/>
    <s v="Zakup energii"/>
    <n v="145846.88"/>
    <n v="171000"/>
    <m/>
    <n v="181450"/>
    <n v="172377.5"/>
    <n v="-9072.5"/>
    <n v="-0.05"/>
    <x v="150"/>
    <x v="173"/>
    <x v="173"/>
  </r>
  <r>
    <n v="311"/>
    <x v="11"/>
    <x v="11"/>
    <x v="38"/>
    <m/>
    <x v="2"/>
    <s v="Zakup usług remontowych"/>
    <n v="145643.76999999999"/>
    <n v="107105"/>
    <m/>
    <n v="152006"/>
    <n v="144405.70000000001"/>
    <n v="-7600.2999999999884"/>
    <n v="-4.9999999999999926E-2"/>
    <x v="151"/>
    <x v="174"/>
    <x v="174"/>
  </r>
  <r>
    <n v="312"/>
    <x v="11"/>
    <x v="11"/>
    <x v="38"/>
    <m/>
    <x v="37"/>
    <s v="Zakup usług zdrowotnych"/>
    <n v="4974"/>
    <n v="14000"/>
    <m/>
    <n v="26400"/>
    <n v="25080"/>
    <n v="-1320"/>
    <n v="-0.05"/>
    <x v="152"/>
    <x v="175"/>
    <x v="175"/>
  </r>
  <r>
    <n v="313"/>
    <x v="11"/>
    <x v="11"/>
    <x v="38"/>
    <m/>
    <x v="9"/>
    <s v="Zakup usług pozostałych"/>
    <n v="107103.34"/>
    <n v="148200"/>
    <m/>
    <n v="150685"/>
    <n v="143150.75"/>
    <n v="-7534.25"/>
    <n v="-0.05"/>
    <x v="153"/>
    <x v="176"/>
    <x v="176"/>
  </r>
  <r>
    <n v="314"/>
    <x v="11"/>
    <x v="11"/>
    <x v="38"/>
    <m/>
    <x v="80"/>
    <s v="Zakup usług przez jednostki samorządu terytorialnego od innych jednostek samorządu terytorialnego"/>
    <n v="291568.03999999998"/>
    <n v="386000"/>
    <m/>
    <n v="350000"/>
    <n v="332500"/>
    <n v="-17500"/>
    <n v="-0.05"/>
    <x v="154"/>
    <x v="177"/>
    <x v="177"/>
  </r>
  <r>
    <n v="315"/>
    <x v="11"/>
    <x v="11"/>
    <x v="38"/>
    <m/>
    <x v="38"/>
    <s v="Opłaty z tytułu zakupu usług telekomunikacyjnych"/>
    <n v="9379.2099999999991"/>
    <n v="12200"/>
    <m/>
    <n v="13825"/>
    <n v="13133.75"/>
    <n v="-691.25"/>
    <n v="-0.05"/>
    <x v="155"/>
    <x v="178"/>
    <x v="178"/>
  </r>
  <r>
    <n v="316"/>
    <x v="11"/>
    <x v="11"/>
    <x v="38"/>
    <m/>
    <x v="40"/>
    <s v="Podróże służbowe krajowe"/>
    <n v="292.51"/>
    <n v="2600"/>
    <m/>
    <n v="1655"/>
    <n v="1572.25"/>
    <n v="-82.75"/>
    <n v="-0.05"/>
    <x v="156"/>
    <x v="179"/>
    <x v="179"/>
  </r>
  <r>
    <n v="317"/>
    <x v="11"/>
    <x v="11"/>
    <x v="38"/>
    <m/>
    <x v="8"/>
    <s v="Różne opłaty i składki"/>
    <n v="28258"/>
    <n v="21796.32"/>
    <m/>
    <n v="0"/>
    <n v="0"/>
    <n v="0"/>
    <e v="#DIV/0!"/>
    <x v="0"/>
    <x v="0"/>
    <x v="0"/>
  </r>
  <r>
    <n v="318"/>
    <x v="11"/>
    <x v="11"/>
    <x v="38"/>
    <m/>
    <x v="42"/>
    <s v="Odpisy na zakładowy fundusz świadczeń socjalnych"/>
    <n v="158385"/>
    <n v="151370"/>
    <m/>
    <n v="153064"/>
    <n v="145410.79999999999"/>
    <n v="-7653.2000000000116"/>
    <n v="-5.0000000000000079E-2"/>
    <x v="157"/>
    <x v="180"/>
    <x v="180"/>
  </r>
  <r>
    <n v="319"/>
    <x v="11"/>
    <x v="11"/>
    <x v="38"/>
    <m/>
    <x v="43"/>
    <s v="Szkolenia pracowników niebędących członkami korpusu służby cywilnej"/>
    <n v="3647.31"/>
    <n v="6950"/>
    <m/>
    <n v="7540"/>
    <n v="7163"/>
    <n v="-377"/>
    <n v="-0.05"/>
    <x v="158"/>
    <x v="181"/>
    <x v="181"/>
  </r>
  <r>
    <n v="320"/>
    <x v="11"/>
    <x v="11"/>
    <x v="38"/>
    <m/>
    <x v="44"/>
    <s v="Wpłaty na PPK finansowane przez podmiot zatrudniający"/>
    <n v="0"/>
    <n v="20780"/>
    <m/>
    <n v="5880"/>
    <n v="5586"/>
    <n v="-294"/>
    <n v="-0.05"/>
    <x v="159"/>
    <x v="182"/>
    <x v="182"/>
  </r>
  <r>
    <n v="321"/>
    <x v="11"/>
    <x v="11"/>
    <x v="38"/>
    <m/>
    <x v="78"/>
    <s v="Wynagrodzenia osobowe nauczycieli"/>
    <n v="0"/>
    <n v="0"/>
    <m/>
    <n v="1910387"/>
    <n v="1814867.65"/>
    <n v="-95519.350000000093"/>
    <n v="-5.0000000000000051E-2"/>
    <x v="160"/>
    <x v="183"/>
    <x v="183"/>
  </r>
  <r>
    <n v="322"/>
    <x v="11"/>
    <x v="11"/>
    <x v="38"/>
    <m/>
    <x v="79"/>
    <s v="Dodatkowe wynagrodzenie roczne nauczycieli"/>
    <n v="0"/>
    <n v="0"/>
    <m/>
    <n v="130048"/>
    <n v="123545.60000000001"/>
    <n v="-6502.3999999999942"/>
    <n v="-4.9999999999999954E-2"/>
    <x v="161"/>
    <x v="184"/>
    <x v="184"/>
  </r>
  <r>
    <n v="323"/>
    <x v="11"/>
    <x v="11"/>
    <x v="38"/>
    <m/>
    <x v="3"/>
    <s v="Wydatki inwestycyjne jednostek budżetowych"/>
    <n v="90650"/>
    <n v="150000"/>
    <m/>
    <n v="0"/>
    <n v="0"/>
    <n v="0"/>
    <e v="#DIV/0!"/>
    <x v="0"/>
    <x v="0"/>
    <x v="0"/>
  </r>
  <r>
    <n v="324"/>
    <x v="11"/>
    <x v="11"/>
    <x v="39"/>
    <s v="80106"/>
    <x v="0"/>
    <s v="Inne formy wychowania przedszkolnego"/>
    <n v="116231.46"/>
    <n v="20000"/>
    <n v="0"/>
    <n v="20000"/>
    <n v="19000"/>
    <n v="-1000"/>
    <m/>
    <x v="0"/>
    <x v="0"/>
    <x v="0"/>
  </r>
  <r>
    <n v="325"/>
    <x v="11"/>
    <x v="11"/>
    <x v="39"/>
    <m/>
    <x v="12"/>
    <s v="Dotacje celowe przekazane gminie na zadania bieżące realizowane na podstawie porozumień (umów) między jednostkami samorządu terytorialnego"/>
    <n v="5377.14"/>
    <n v="20000"/>
    <m/>
    <n v="20000"/>
    <n v="19000"/>
    <n v="-1000"/>
    <n v="-0.05"/>
    <x v="1"/>
    <x v="185"/>
    <x v="185"/>
  </r>
  <r>
    <n v="326"/>
    <x v="11"/>
    <x v="11"/>
    <x v="39"/>
    <m/>
    <x v="82"/>
    <s v="Dotacja podmiotowa z budżetu dla niepublicznej jednostki systemu oświaty"/>
    <n v="110854.32"/>
    <n v="0"/>
    <m/>
    <n v="0"/>
    <n v="0"/>
    <n v="0"/>
    <e v="#DIV/0!"/>
    <x v="0"/>
    <x v="0"/>
    <x v="0"/>
  </r>
  <r>
    <n v="327"/>
    <x v="11"/>
    <x v="11"/>
    <x v="40"/>
    <n v="80107"/>
    <x v="0"/>
    <s v="Świetlice szkolne"/>
    <n v="0"/>
    <n v="0"/>
    <n v="0"/>
    <n v="2157539.84"/>
    <n v="2049662.848"/>
    <n v="-107876.99199999994"/>
    <m/>
    <x v="0"/>
    <x v="0"/>
    <x v="0"/>
  </r>
  <r>
    <n v="328"/>
    <x v="11"/>
    <x v="11"/>
    <x v="40"/>
    <m/>
    <x v="33"/>
    <s v="Wydatki osobowe niezaliczone do wynagrodzeń"/>
    <n v="0"/>
    <n v="0"/>
    <m/>
    <n v="51117"/>
    <n v="48561.15"/>
    <n v="-2555.8499999999985"/>
    <n v="-4.9999999999999968E-2"/>
    <x v="162"/>
    <x v="186"/>
    <x v="186"/>
  </r>
  <r>
    <n v="329"/>
    <x v="11"/>
    <x v="11"/>
    <x v="40"/>
    <m/>
    <x v="5"/>
    <s v="Składki na ubezpieczenia społeczne"/>
    <n v="0"/>
    <n v="0"/>
    <m/>
    <n v="310586"/>
    <n v="295056.7"/>
    <n v="-15529.299999999988"/>
    <n v="-4.9999999999999961E-2"/>
    <x v="163"/>
    <x v="187"/>
    <x v="187"/>
  </r>
  <r>
    <n v="330"/>
    <x v="11"/>
    <x v="11"/>
    <x v="40"/>
    <m/>
    <x v="6"/>
    <s v="Składki na Fundusz Pracy oraz Fundusz Solidarnościowy"/>
    <n v="0"/>
    <n v="0"/>
    <m/>
    <n v="40727"/>
    <n v="38690.65"/>
    <n v="-2036.3499999999985"/>
    <n v="-4.9999999999999961E-2"/>
    <x v="164"/>
    <x v="188"/>
    <x v="188"/>
  </r>
  <r>
    <n v="331"/>
    <x v="11"/>
    <x v="11"/>
    <x v="40"/>
    <m/>
    <x v="83"/>
    <s v="Odpisy na zakładowy fundusz świadczeń socjalnych"/>
    <n v="0"/>
    <n v="0"/>
    <m/>
    <n v="89793.84"/>
    <n v="85304.148000000001"/>
    <n v="-4489.6919999999955"/>
    <n v="-4.9999999999999954E-2"/>
    <x v="165"/>
    <x v="189"/>
    <x v="189"/>
  </r>
  <r>
    <n v="332"/>
    <x v="11"/>
    <x v="11"/>
    <x v="40"/>
    <m/>
    <x v="44"/>
    <s v="Wpłaty na PPK finansowane przez podmiot zatrudniający"/>
    <n v="0"/>
    <n v="0"/>
    <m/>
    <n v="16240"/>
    <n v="15428"/>
    <n v="-812"/>
    <n v="-0.05"/>
    <x v="166"/>
    <x v="190"/>
    <x v="190"/>
  </r>
  <r>
    <n v="333"/>
    <x v="11"/>
    <x v="11"/>
    <x v="40"/>
    <m/>
    <x v="78"/>
    <s v="Wynagrodzenia osobowe nauczycieli"/>
    <n v="0"/>
    <n v="0"/>
    <m/>
    <n v="1517139"/>
    <n v="1441282.05"/>
    <n v="-75856.949999999953"/>
    <n v="-4.9999999999999968E-2"/>
    <x v="167"/>
    <x v="191"/>
    <x v="191"/>
  </r>
  <r>
    <n v="334"/>
    <x v="11"/>
    <x v="11"/>
    <x v="40"/>
    <m/>
    <x v="79"/>
    <s v="Dodatkowe wynagrodzenie roczne nauczycieli"/>
    <n v="0"/>
    <n v="0"/>
    <m/>
    <n v="131937"/>
    <n v="125340.15"/>
    <n v="-6596.8500000000058"/>
    <n v="-5.0000000000000044E-2"/>
    <x v="168"/>
    <x v="192"/>
    <x v="192"/>
  </r>
  <r>
    <n v="335"/>
    <x v="11"/>
    <x v="11"/>
    <x v="41"/>
    <s v="80113"/>
    <x v="0"/>
    <s v="Dowożenie uczniów do szkół"/>
    <n v="1114884.3400000001"/>
    <n v="1800000"/>
    <n v="0"/>
    <n v="2000000"/>
    <n v="1900000"/>
    <n v="-100000"/>
    <m/>
    <x v="0"/>
    <x v="0"/>
    <x v="0"/>
  </r>
  <r>
    <n v="336"/>
    <x v="11"/>
    <x v="11"/>
    <x v="41"/>
    <m/>
    <x v="9"/>
    <s v="Zakup usług pozostałych"/>
    <n v="1114884.3400000001"/>
    <n v="1800000"/>
    <m/>
    <n v="2000000"/>
    <n v="1900000"/>
    <n v="-100000"/>
    <n v="-0.05"/>
    <x v="169"/>
    <x v="193"/>
    <x v="193"/>
  </r>
  <r>
    <n v="337"/>
    <x v="11"/>
    <x v="11"/>
    <x v="42"/>
    <s v="80132"/>
    <x v="0"/>
    <s v="Szkoły artystyczne"/>
    <n v="6696"/>
    <n v="7272"/>
    <n v="0"/>
    <n v="7272"/>
    <n v="7272"/>
    <n v="0"/>
    <m/>
    <x v="0"/>
    <x v="0"/>
    <x v="0"/>
  </r>
  <r>
    <n v="338"/>
    <x v="11"/>
    <x v="11"/>
    <x v="42"/>
    <m/>
    <x v="11"/>
    <s v="Dotacja celowa na pomoc finansową udzielaną między jednostkami samorządu terytorialnego na dofinansowanie własnych zadań bieżących"/>
    <n v="6696"/>
    <n v="7272"/>
    <m/>
    <n v="7272"/>
    <n v="7272"/>
    <n v="0"/>
    <n v="0"/>
    <x v="0"/>
    <x v="0"/>
    <x v="0"/>
  </r>
  <r>
    <n v="339"/>
    <x v="11"/>
    <x v="11"/>
    <x v="43"/>
    <s v="80146"/>
    <x v="0"/>
    <s v="Dokształcanie i doskonalenie nauczycieli"/>
    <n v="155157.94"/>
    <n v="235728"/>
    <n v="0"/>
    <n v="236184"/>
    <n v="224374.8"/>
    <n v="-11809.200000000012"/>
    <m/>
    <x v="0"/>
    <x v="0"/>
    <x v="0"/>
  </r>
  <r>
    <n v="340"/>
    <x v="11"/>
    <x v="11"/>
    <x v="43"/>
    <m/>
    <x v="9"/>
    <s v="Zakup usług pozostałych"/>
    <n v="114537.15"/>
    <n v="155750"/>
    <m/>
    <n v="158184"/>
    <n v="150274.79999999999"/>
    <n v="-7909.2000000000116"/>
    <n v="-5.0000000000000072E-2"/>
    <x v="170"/>
    <x v="194"/>
    <x v="194"/>
  </r>
  <r>
    <n v="341"/>
    <x v="11"/>
    <x v="11"/>
    <x v="43"/>
    <m/>
    <x v="43"/>
    <s v="Szkolenia pracowników niebędących członkami korpusu służby cywilnej"/>
    <n v="40620.79"/>
    <n v="79978"/>
    <m/>
    <n v="78000"/>
    <n v="74100"/>
    <n v="-3900"/>
    <n v="-0.05"/>
    <x v="171"/>
    <x v="195"/>
    <x v="195"/>
  </r>
  <r>
    <n v="342"/>
    <x v="11"/>
    <x v="11"/>
    <x v="44"/>
    <s v="80148"/>
    <x v="0"/>
    <s v="Stołówki szkolne i przedszkolne"/>
    <n v="291873.27"/>
    <n v="408568.79000000004"/>
    <n v="0"/>
    <n v="390237"/>
    <n v="370725.15"/>
    <n v="-19511.849999999999"/>
    <m/>
    <x v="0"/>
    <x v="0"/>
    <x v="0"/>
  </r>
  <r>
    <n v="343"/>
    <x v="11"/>
    <x v="11"/>
    <x v="44"/>
    <m/>
    <x v="31"/>
    <s v="Wynagrodzenia osobowe pracowników"/>
    <n v="175478.97"/>
    <n v="193750"/>
    <m/>
    <n v="224960"/>
    <n v="213712"/>
    <n v="-11248"/>
    <n v="-0.05"/>
    <x v="172"/>
    <x v="196"/>
    <x v="196"/>
  </r>
  <r>
    <n v="344"/>
    <x v="11"/>
    <x v="11"/>
    <x v="44"/>
    <m/>
    <x v="34"/>
    <s v="Dodatkowe wynagrodzenie roczne"/>
    <n v="10123.76"/>
    <n v="12827.97"/>
    <m/>
    <n v="18190"/>
    <n v="17280.5"/>
    <n v="-909.5"/>
    <n v="-0.05"/>
    <x v="173"/>
    <x v="197"/>
    <x v="197"/>
  </r>
  <r>
    <n v="345"/>
    <x v="11"/>
    <x v="11"/>
    <x v="44"/>
    <m/>
    <x v="5"/>
    <s v="Składki na ubezpieczenia społeczne"/>
    <n v="30150.68"/>
    <n v="34368.78"/>
    <m/>
    <n v="39000"/>
    <n v="37050"/>
    <n v="-1950"/>
    <n v="-0.05"/>
    <x v="174"/>
    <x v="198"/>
    <x v="198"/>
  </r>
  <r>
    <n v="346"/>
    <x v="11"/>
    <x v="11"/>
    <x v="44"/>
    <m/>
    <x v="6"/>
    <s v="Składki na Fundusz Pracy oraz Fundusz Solidarnościowy"/>
    <n v="3600"/>
    <n v="4410.04"/>
    <m/>
    <n v="5000"/>
    <n v="4750"/>
    <n v="-250"/>
    <n v="-0.05"/>
    <x v="83"/>
    <x v="199"/>
    <x v="199"/>
  </r>
  <r>
    <n v="347"/>
    <x v="11"/>
    <x v="11"/>
    <x v="44"/>
    <m/>
    <x v="21"/>
    <s v="Zakup materiałów i wyposażenia"/>
    <n v="26202.080000000002"/>
    <n v="59234"/>
    <m/>
    <n v="44300"/>
    <n v="42085"/>
    <n v="-2215"/>
    <n v="-0.05"/>
    <x v="175"/>
    <x v="200"/>
    <x v="200"/>
  </r>
  <r>
    <n v="348"/>
    <x v="11"/>
    <x v="11"/>
    <x v="44"/>
    <m/>
    <x v="23"/>
    <s v="Zakup energii"/>
    <n v="0"/>
    <n v="16650"/>
    <m/>
    <n v="16500"/>
    <n v="15675"/>
    <n v="-825"/>
    <n v="-0.05"/>
    <x v="176"/>
    <x v="201"/>
    <x v="201"/>
  </r>
  <r>
    <n v="349"/>
    <x v="11"/>
    <x v="11"/>
    <x v="44"/>
    <m/>
    <x v="2"/>
    <s v="Zakup usług remontowych"/>
    <n v="10238.780000000001"/>
    <n v="65204"/>
    <m/>
    <n v="25000"/>
    <n v="23750"/>
    <n v="-1250"/>
    <n v="-0.05"/>
    <x v="72"/>
    <x v="202"/>
    <x v="202"/>
  </r>
  <r>
    <n v="350"/>
    <x v="11"/>
    <x v="11"/>
    <x v="44"/>
    <m/>
    <x v="9"/>
    <s v="Zakup usług pozostałych"/>
    <n v="4535"/>
    <n v="8800"/>
    <m/>
    <n v="5460"/>
    <n v="5187"/>
    <n v="-273"/>
    <n v="-0.05"/>
    <x v="177"/>
    <x v="203"/>
    <x v="203"/>
  </r>
  <r>
    <n v="351"/>
    <x v="11"/>
    <x v="11"/>
    <x v="44"/>
    <m/>
    <x v="22"/>
    <s v="Zakup usług obejmujących wykonanie ekspertyz, analiz i opinii"/>
    <n v="0"/>
    <n v="1599"/>
    <m/>
    <n v="0"/>
    <n v="0"/>
    <n v="0"/>
    <e v="#DIV/0!"/>
    <x v="0"/>
    <x v="0"/>
    <x v="0"/>
  </r>
  <r>
    <n v="352"/>
    <x v="11"/>
    <x v="11"/>
    <x v="44"/>
    <m/>
    <x v="42"/>
    <s v="Odpisy na zakładowy fundusz świadczeń socjalnych"/>
    <n v="7752"/>
    <n v="7800"/>
    <m/>
    <n v="7800"/>
    <n v="7410"/>
    <n v="-390"/>
    <n v="-0.05"/>
    <x v="178"/>
    <x v="204"/>
    <x v="204"/>
  </r>
  <r>
    <n v="353"/>
    <x v="11"/>
    <x v="11"/>
    <x v="44"/>
    <m/>
    <x v="43"/>
    <s v="Szkolenia pracowników niebędących członkami korpusu służby cywilnej"/>
    <n v="0"/>
    <n v="2050"/>
    <m/>
    <n v="2152"/>
    <n v="2044.4"/>
    <n v="-107.59999999999991"/>
    <n v="-4.9999999999999961E-2"/>
    <x v="179"/>
    <x v="205"/>
    <x v="205"/>
  </r>
  <r>
    <n v="354"/>
    <x v="11"/>
    <x v="11"/>
    <x v="44"/>
    <m/>
    <x v="44"/>
    <s v="Wpłaty na PPK finansowane przez podmiot zatrudniający"/>
    <m/>
    <n v="1875"/>
    <m/>
    <n v="1875"/>
    <n v="1781.25"/>
    <n v="-93.75"/>
    <n v="-0.05"/>
    <x v="180"/>
    <x v="206"/>
    <x v="206"/>
  </r>
  <r>
    <n v="355"/>
    <x v="11"/>
    <x v="11"/>
    <x v="44"/>
    <m/>
    <x v="28"/>
    <s v="Wydatki na zakupy inwestycyjne jednostek budżetowych"/>
    <n v="23792"/>
    <n v="0"/>
    <m/>
    <n v="0"/>
    <n v="0"/>
    <n v="0"/>
    <e v="#DIV/0!"/>
    <x v="0"/>
    <x v="0"/>
    <x v="0"/>
  </r>
  <r>
    <n v="356"/>
    <x v="11"/>
    <x v="11"/>
    <x v="45"/>
    <s v="80149"/>
    <x v="0"/>
    <s v="Realizacja zadań wymagających stosowania specjalnej organizacji nauki i metod pracy dla dzieci w przedszkolach, oddziałach przedszkolnych w szkołach podstawowych i innych formach wychowania przedszkolnego"/>
    <n v="1114705.19"/>
    <n v="1386083.0300000003"/>
    <n v="0"/>
    <n v="1422301.21"/>
    <n v="1351186.1495000001"/>
    <n v="-71115.060499999949"/>
    <m/>
    <x v="0"/>
    <x v="0"/>
    <x v="0"/>
  </r>
  <r>
    <n v="357"/>
    <x v="11"/>
    <x v="11"/>
    <x v="45"/>
    <m/>
    <x v="69"/>
    <s v="Dotacja podmiotowa z budżetu dla niepublicznej jednostki systemu oświaty"/>
    <n v="214099.9"/>
    <n v="250000"/>
    <m/>
    <n v="350000"/>
    <n v="332500"/>
    <n v="-17500"/>
    <n v="-0.05"/>
    <x v="154"/>
    <x v="207"/>
    <x v="207"/>
  </r>
  <r>
    <n v="358"/>
    <x v="11"/>
    <x v="11"/>
    <x v="45"/>
    <m/>
    <x v="81"/>
    <s v="Dotacja podmiotowa z budżetu dla publicznej jednostki systemu oświaty prowadzonej przez osobę prawną inną niż jednostka samorządu terytorialnego lub przez osobę fizyczną"/>
    <n v="2420.38"/>
    <n v="38400"/>
    <m/>
    <n v="38000"/>
    <n v="36100"/>
    <n v="-1900"/>
    <n v="-0.05"/>
    <x v="181"/>
    <x v="208"/>
    <x v="208"/>
  </r>
  <r>
    <n v="359"/>
    <x v="11"/>
    <x v="11"/>
    <x v="45"/>
    <m/>
    <x v="33"/>
    <s v="Wydatki osobowe niezaliczone do wynagrodzeń"/>
    <n v="2320"/>
    <n v="2750"/>
    <m/>
    <n v="3134"/>
    <n v="2977.3"/>
    <n v="-156.69999999999982"/>
    <n v="-4.999999999999994E-2"/>
    <x v="182"/>
    <x v="209"/>
    <x v="209"/>
  </r>
  <r>
    <n v="360"/>
    <x v="11"/>
    <x v="11"/>
    <x v="45"/>
    <m/>
    <x v="31"/>
    <s v="Wynagrodzenia osobowe pracowników"/>
    <n v="684469.9"/>
    <n v="838765"/>
    <m/>
    <n v="175066"/>
    <n v="166312.70000000001"/>
    <n v="-8753.2999999999884"/>
    <n v="-4.9999999999999933E-2"/>
    <x v="183"/>
    <x v="210"/>
    <x v="210"/>
  </r>
  <r>
    <n v="361"/>
    <x v="11"/>
    <x v="11"/>
    <x v="45"/>
    <m/>
    <x v="34"/>
    <s v="Dodatkowe wynagrodzenie roczne"/>
    <n v="40493.040000000001"/>
    <n v="48997.8"/>
    <m/>
    <n v="14800"/>
    <n v="14060"/>
    <n v="-740"/>
    <n v="-0.05"/>
    <x v="184"/>
    <x v="211"/>
    <x v="211"/>
  </r>
  <r>
    <n v="362"/>
    <x v="11"/>
    <x v="11"/>
    <x v="45"/>
    <m/>
    <x v="5"/>
    <s v="Składki na ubezpieczenia społeczne"/>
    <n v="126486.84"/>
    <n v="148436.63"/>
    <m/>
    <n v="137979"/>
    <n v="131080.04999999999"/>
    <n v="-6898.9500000000116"/>
    <n v="-5.0000000000000086E-2"/>
    <x v="185"/>
    <x v="212"/>
    <x v="212"/>
  </r>
  <r>
    <n v="363"/>
    <x v="11"/>
    <x v="11"/>
    <x v="45"/>
    <m/>
    <x v="6"/>
    <s v="Składki na Fundusz Pracy oraz Fundusz Solidarnościowy"/>
    <n v="12495.13"/>
    <n v="21242.1"/>
    <m/>
    <n v="19430"/>
    <n v="18458.5"/>
    <n v="-971.5"/>
    <n v="-0.05"/>
    <x v="186"/>
    <x v="213"/>
    <x v="213"/>
  </r>
  <r>
    <n v="364"/>
    <x v="11"/>
    <x v="11"/>
    <x v="45"/>
    <m/>
    <x v="21"/>
    <s v="Zakup materiałów i wyposażenia"/>
    <n v="0"/>
    <n v="0"/>
    <m/>
    <n v="1000"/>
    <n v="950"/>
    <n v="-50"/>
    <n v="-0.05"/>
    <x v="32"/>
    <x v="214"/>
    <x v="214"/>
  </r>
  <r>
    <n v="365"/>
    <x v="11"/>
    <x v="11"/>
    <x v="45"/>
    <m/>
    <x v="74"/>
    <s v="Zakup środków dydaktycznych i książek"/>
    <n v="0"/>
    <n v="0"/>
    <m/>
    <n v="1500"/>
    <n v="1425"/>
    <n v="-75"/>
    <n v="-0.05"/>
    <x v="11"/>
    <x v="215"/>
    <x v="215"/>
  </r>
  <r>
    <n v="366"/>
    <x v="11"/>
    <x v="11"/>
    <x v="45"/>
    <m/>
    <x v="42"/>
    <s v="Odpisy na zakładowy fundusz świadczeń socjalnych"/>
    <n v="31920"/>
    <n v="28910"/>
    <m/>
    <n v="31938.21"/>
    <n v="30341.299500000001"/>
    <n v="-1596.9104999999981"/>
    <n v="-4.999999999999994E-2"/>
    <x v="187"/>
    <x v="216"/>
    <x v="216"/>
  </r>
  <r>
    <n v="367"/>
    <x v="11"/>
    <x v="11"/>
    <x v="45"/>
    <m/>
    <x v="44"/>
    <s v="Wpłaty na PPK finansowane przez podmiot zatrudniający"/>
    <m/>
    <n v="8581.5"/>
    <m/>
    <n v="8150"/>
    <n v="7742.5"/>
    <n v="-407.5"/>
    <n v="-0.05"/>
    <x v="188"/>
    <x v="217"/>
    <x v="217"/>
  </r>
  <r>
    <n v="368"/>
    <x v="11"/>
    <x v="11"/>
    <x v="45"/>
    <m/>
    <x v="78"/>
    <s v="Wynagrodzenia osobowe nauczycieli"/>
    <n v="0"/>
    <n v="0"/>
    <m/>
    <n v="590944"/>
    <n v="561396.80000000005"/>
    <n v="-29547.199999999953"/>
    <n v="-4.999999999999992E-2"/>
    <x v="189"/>
    <x v="218"/>
    <x v="218"/>
  </r>
  <r>
    <n v="369"/>
    <x v="11"/>
    <x v="11"/>
    <x v="45"/>
    <m/>
    <x v="79"/>
    <s v="Dodatkowe wynagrodzenie roczne nauczycieli"/>
    <n v="0"/>
    <n v="0"/>
    <m/>
    <n v="50360"/>
    <n v="47842"/>
    <n v="-2518"/>
    <n v="-0.05"/>
    <x v="190"/>
    <x v="219"/>
    <x v="219"/>
  </r>
  <r>
    <n v="370"/>
    <x v="11"/>
    <x v="11"/>
    <x v="46"/>
    <s v="80150"/>
    <x v="0"/>
    <s v="Realizacja zadań wymagających stosowania specjalnej organizacji nauki i metod pracy dla dzieci i młodzieży w szkołach podstawowych"/>
    <n v="814338.46999999986"/>
    <n v="1711894.75"/>
    <n v="0"/>
    <n v="2054233.54"/>
    <n v="1951521.8629999999"/>
    <n v="-102711.67700000008"/>
    <m/>
    <x v="0"/>
    <x v="0"/>
    <x v="0"/>
  </r>
  <r>
    <n v="371"/>
    <x v="11"/>
    <x v="11"/>
    <x v="46"/>
    <m/>
    <x v="69"/>
    <s v="Dotacja podmiotowa z budżetu dla niepublicznej jednostki systemu oświaty"/>
    <n v="8103.84"/>
    <n v="235062.82"/>
    <m/>
    <n v="303938.2"/>
    <n v="288741.29000000004"/>
    <n v="-15196.909999999974"/>
    <n v="-4.9999999999999913E-2"/>
    <x v="191"/>
    <x v="220"/>
    <x v="220"/>
  </r>
  <r>
    <n v="372"/>
    <x v="11"/>
    <x v="11"/>
    <x v="46"/>
    <m/>
    <x v="33"/>
    <s v="Wydatki osobowe niezaliczone do wynagrodzeń"/>
    <n v="12725.67"/>
    <n v="16125"/>
    <m/>
    <n v="51203"/>
    <n v="48642.85"/>
    <n v="-2560.1500000000015"/>
    <n v="-5.0000000000000031E-2"/>
    <x v="192"/>
    <x v="221"/>
    <x v="221"/>
  </r>
  <r>
    <n v="373"/>
    <x v="11"/>
    <x v="11"/>
    <x v="46"/>
    <m/>
    <x v="31"/>
    <s v="Wynagrodzenia osobowe pracowników"/>
    <n v="620873.44999999995"/>
    <n v="1105255"/>
    <m/>
    <n v="0"/>
    <n v="0"/>
    <n v="0"/>
    <e v="#DIV/0!"/>
    <x v="0"/>
    <x v="0"/>
    <x v="0"/>
  </r>
  <r>
    <n v="374"/>
    <x v="11"/>
    <x v="11"/>
    <x v="46"/>
    <m/>
    <x v="34"/>
    <s v="Dodatkowe wynagrodzenie roczne"/>
    <n v="17744.47"/>
    <n v="42954.66"/>
    <m/>
    <n v="0"/>
    <n v="0"/>
    <n v="0"/>
    <e v="#DIV/0!"/>
    <x v="0"/>
    <x v="0"/>
    <x v="0"/>
  </r>
  <r>
    <n v="375"/>
    <x v="11"/>
    <x v="11"/>
    <x v="46"/>
    <m/>
    <x v="5"/>
    <s v="Składki na ubezpieczenia społeczne"/>
    <n v="103773.6"/>
    <n v="220277.89"/>
    <m/>
    <n v="256919"/>
    <n v="244073.05"/>
    <n v="-12845.950000000012"/>
    <n v="-5.0000000000000044E-2"/>
    <x v="193"/>
    <x v="222"/>
    <x v="222"/>
  </r>
  <r>
    <n v="376"/>
    <x v="11"/>
    <x v="11"/>
    <x v="46"/>
    <m/>
    <x v="6"/>
    <s v="Składki na Fundusz Pracy oraz Fundusz Solidarnościowy"/>
    <n v="11482.34"/>
    <n v="29534.880000000001"/>
    <m/>
    <n v="33670"/>
    <n v="31986.5"/>
    <n v="-1683.5"/>
    <n v="-0.05"/>
    <x v="194"/>
    <x v="223"/>
    <x v="223"/>
  </r>
  <r>
    <n v="377"/>
    <x v="11"/>
    <x v="11"/>
    <x v="46"/>
    <m/>
    <x v="21"/>
    <s v="Zakup materiałów i wyposażenia"/>
    <n v="4000"/>
    <n v="6000"/>
    <m/>
    <n v="6150"/>
    <n v="5842.5"/>
    <n v="-307.5"/>
    <n v="-0.05"/>
    <x v="195"/>
    <x v="224"/>
    <x v="224"/>
  </r>
  <r>
    <n v="378"/>
    <x v="11"/>
    <x v="11"/>
    <x v="46"/>
    <m/>
    <x v="74"/>
    <s v="Zakup środków dydaktycznych i książek"/>
    <n v="21799.1"/>
    <n v="26000"/>
    <m/>
    <n v="27100"/>
    <n v="25745"/>
    <n v="-1355"/>
    <n v="-0.05"/>
    <x v="196"/>
    <x v="225"/>
    <x v="225"/>
  </r>
  <r>
    <n v="379"/>
    <x v="11"/>
    <x v="11"/>
    <x v="46"/>
    <m/>
    <x v="42"/>
    <s v="Odpisy na zakładowy fundusz świadczeń socjalnych"/>
    <n v="13836"/>
    <n v="19412"/>
    <m/>
    <n v="54995.839999999997"/>
    <n v="52246.047999999995"/>
    <n v="-2749.7920000000013"/>
    <n v="-5.0000000000000024E-2"/>
    <x v="197"/>
    <x v="226"/>
    <x v="226"/>
  </r>
  <r>
    <n v="380"/>
    <x v="11"/>
    <x v="11"/>
    <x v="46"/>
    <m/>
    <x v="44"/>
    <s v="Wpłaty na PPK finansowane przez podmiot zatrudniający"/>
    <n v="0"/>
    <n v="11272.5"/>
    <m/>
    <n v="8497.5"/>
    <n v="8072.625"/>
    <n v="-424.875"/>
    <n v="-0.05"/>
    <x v="198"/>
    <x v="227"/>
    <x v="227"/>
  </r>
  <r>
    <n v="381"/>
    <x v="11"/>
    <x v="11"/>
    <x v="46"/>
    <m/>
    <x v="78"/>
    <s v="Wynagrodzenia osobowe nauczycieli"/>
    <n v="0"/>
    <n v="0"/>
    <m/>
    <n v="1215827"/>
    <n v="1155035.6499999999"/>
    <n v="-60791.350000000093"/>
    <n v="-5.0000000000000079E-2"/>
    <x v="199"/>
    <x v="228"/>
    <x v="228"/>
  </r>
  <r>
    <n v="382"/>
    <x v="11"/>
    <x v="11"/>
    <x v="46"/>
    <m/>
    <x v="79"/>
    <s v="Dodatkowe wynagrodzenie roczne nauczycieli"/>
    <n v="0"/>
    <n v="0"/>
    <m/>
    <n v="95933"/>
    <n v="91136.35"/>
    <n v="-4796.6499999999942"/>
    <n v="-4.999999999999994E-2"/>
    <x v="200"/>
    <x v="229"/>
    <x v="229"/>
  </r>
  <r>
    <n v="383"/>
    <x v="11"/>
    <x v="11"/>
    <x v="47"/>
    <n v="80153"/>
    <x v="0"/>
    <s v="Zapewnienie uczniom prawa do bezpłatnego dostępu do podręczników, materiałów edukacyjnych lub materiałów ćwiczeniowych"/>
    <n v="343628.16"/>
    <n v="455552.44"/>
    <n v="0"/>
    <n v="455552.44"/>
    <n v="434166.41150000005"/>
    <n v="-21386.028500000008"/>
    <m/>
    <x v="0"/>
    <x v="0"/>
    <x v="0"/>
  </r>
  <r>
    <n v="384"/>
    <x v="11"/>
    <x v="11"/>
    <x v="47"/>
    <m/>
    <x v="84"/>
    <s v="Dotacja celowa z budżetu na finansowanie lub dofinansowanie zadań zleconych do realizacji pozostałym jednostkom nie zaliczanym do sektora finansów publicznych"/>
    <n v="0"/>
    <n v="27831.87"/>
    <m/>
    <n v="27831.87"/>
    <n v="27831.87"/>
    <n v="0"/>
    <n v="0"/>
    <x v="0"/>
    <x v="0"/>
    <x v="0"/>
  </r>
  <r>
    <n v="385"/>
    <x v="11"/>
    <x v="11"/>
    <x v="47"/>
    <m/>
    <x v="59"/>
    <s v="Zakup materiałów i wyposażenia"/>
    <n v="3226.91"/>
    <n v="4510.42"/>
    <m/>
    <n v="4510.42"/>
    <n v="4284.8990000000003"/>
    <n v="-225.52099999999973"/>
    <n v="-4.999999999999994E-2"/>
    <x v="201"/>
    <x v="230"/>
    <x v="230"/>
  </r>
  <r>
    <n v="386"/>
    <x v="11"/>
    <x v="11"/>
    <x v="47"/>
    <m/>
    <x v="85"/>
    <s v="  Zakup środków dydaktycznych i książek"/>
    <n v="340401.25"/>
    <n v="423210.15"/>
    <m/>
    <n v="423210.15"/>
    <n v="402049.64250000002"/>
    <n v="-21160.507500000007"/>
    <n v="-5.0000000000000017E-2"/>
    <x v="202"/>
    <x v="231"/>
    <x v="231"/>
  </r>
  <r>
    <n v="387"/>
    <x v="11"/>
    <x v="11"/>
    <x v="48"/>
    <s v="80195"/>
    <x v="0"/>
    <s v="Pozostała działalność"/>
    <n v="3259"/>
    <n v="10000"/>
    <n v="0"/>
    <n v="8414"/>
    <n v="7993.3"/>
    <n v="-420.7000000000001"/>
    <m/>
    <x v="0"/>
    <x v="0"/>
    <x v="0"/>
  </r>
  <r>
    <n v="388"/>
    <x v="11"/>
    <x v="11"/>
    <x v="48"/>
    <m/>
    <x v="5"/>
    <s v="Składki na ubezpieczenia społeczne"/>
    <n v="0"/>
    <n v="0"/>
    <m/>
    <n v="1243"/>
    <n v="1180.8499999999999"/>
    <n v="-62.150000000000091"/>
    <n v="-5.0000000000000072E-2"/>
    <x v="203"/>
    <x v="232"/>
    <x v="232"/>
  </r>
  <r>
    <n v="389"/>
    <x v="11"/>
    <x v="11"/>
    <x v="48"/>
    <m/>
    <x v="6"/>
    <s v="Składki na Fundusz Pracy oraz Fundusz Solidarnościowy"/>
    <n v="0"/>
    <n v="0"/>
    <m/>
    <n v="171"/>
    <n v="162.44999999999999"/>
    <n v="-8.5500000000000114"/>
    <n v="-5.0000000000000065E-2"/>
    <x v="204"/>
    <x v="233"/>
    <x v="233"/>
  </r>
  <r>
    <n v="390"/>
    <x v="11"/>
    <x v="11"/>
    <x v="48"/>
    <m/>
    <x v="7"/>
    <s v="Wynagrodzenia bezosobowe"/>
    <n v="3259"/>
    <n v="8000"/>
    <m/>
    <n v="7000"/>
    <n v="6650"/>
    <n v="-350"/>
    <n v="-0.05"/>
    <x v="205"/>
    <x v="234"/>
    <x v="234"/>
  </r>
  <r>
    <n v="391"/>
    <x v="11"/>
    <x v="11"/>
    <x v="0"/>
    <m/>
    <x v="9"/>
    <s v="Zakup usług pozostałych"/>
    <n v="0"/>
    <n v="2000"/>
    <m/>
    <n v="0"/>
    <n v="0"/>
    <n v="0"/>
    <e v="#DIV/0!"/>
    <x v="0"/>
    <x v="0"/>
    <x v="0"/>
  </r>
  <r>
    <n v="392"/>
    <x v="12"/>
    <x v="12"/>
    <x v="0"/>
    <m/>
    <x v="0"/>
    <s v="Ochrona zdrowia"/>
    <n v="351765.13"/>
    <n v="992809.65999999992"/>
    <n v="0"/>
    <n v="744641"/>
    <n v="741408.95"/>
    <n v="-3232.0500000000029"/>
    <m/>
    <x v="0"/>
    <x v="0"/>
    <x v="0"/>
  </r>
  <r>
    <n v="393"/>
    <x v="12"/>
    <x v="12"/>
    <x v="49"/>
    <s v="85153"/>
    <x v="0"/>
    <s v="Zwalczanie narkomanii"/>
    <n v="5400.8099999999995"/>
    <n v="10000"/>
    <n v="0"/>
    <n v="10000"/>
    <n v="10000"/>
    <n v="0"/>
    <m/>
    <x v="0"/>
    <x v="0"/>
    <x v="0"/>
  </r>
  <r>
    <n v="394"/>
    <x v="12"/>
    <x v="12"/>
    <x v="49"/>
    <m/>
    <x v="5"/>
    <s v="Składki na ubezpieczenia społeczne"/>
    <n v="439.5"/>
    <n v="500"/>
    <m/>
    <n v="500"/>
    <n v="500"/>
    <n v="0"/>
    <n v="0"/>
    <x v="0"/>
    <x v="0"/>
    <x v="0"/>
  </r>
  <r>
    <n v="395"/>
    <x v="12"/>
    <x v="12"/>
    <x v="49"/>
    <m/>
    <x v="7"/>
    <s v="Wynagrodzenia bezosobowe"/>
    <n v="2500"/>
    <n v="2500"/>
    <m/>
    <n v="2500"/>
    <n v="2500"/>
    <n v="0"/>
    <n v="0"/>
    <x v="0"/>
    <x v="0"/>
    <x v="0"/>
  </r>
  <r>
    <n v="396"/>
    <x v="12"/>
    <x v="12"/>
    <x v="49"/>
    <m/>
    <x v="21"/>
    <s v="Zakup materiałów i wyposażenia"/>
    <n v="2461.31"/>
    <n v="3000"/>
    <m/>
    <n v="3000"/>
    <n v="3000"/>
    <n v="0"/>
    <n v="0"/>
    <x v="0"/>
    <x v="0"/>
    <x v="0"/>
  </r>
  <r>
    <n v="397"/>
    <x v="12"/>
    <x v="12"/>
    <x v="49"/>
    <m/>
    <x v="9"/>
    <s v="Zakup usług pozostałych"/>
    <n v="0"/>
    <n v="4000"/>
    <m/>
    <n v="4000"/>
    <n v="4000"/>
    <n v="0"/>
    <n v="0"/>
    <x v="0"/>
    <x v="0"/>
    <x v="0"/>
  </r>
  <r>
    <n v="398"/>
    <x v="12"/>
    <x v="12"/>
    <x v="50"/>
    <s v="85154"/>
    <x v="0"/>
    <s v="Przeciwdziałanie alkoholizmowi"/>
    <n v="231250.33"/>
    <n v="837508.65999999992"/>
    <n v="0"/>
    <n v="650000"/>
    <n v="650000"/>
    <n v="0"/>
    <m/>
    <x v="0"/>
    <x v="0"/>
    <x v="0"/>
  </r>
  <r>
    <n v="399"/>
    <x v="12"/>
    <x v="12"/>
    <x v="50"/>
    <m/>
    <x v="5"/>
    <s v="Składki na ubezpieczenia społeczne"/>
    <n v="1756.49"/>
    <n v="5000"/>
    <m/>
    <n v="4400"/>
    <n v="4400"/>
    <n v="0"/>
    <n v="0"/>
    <x v="0"/>
    <x v="0"/>
    <x v="0"/>
  </r>
  <r>
    <n v="400"/>
    <x v="12"/>
    <x v="12"/>
    <x v="50"/>
    <m/>
    <x v="6"/>
    <s v="Składki na Fundusz Pracy oraz Fundusz Solidarnościowy"/>
    <n v="0"/>
    <n v="0"/>
    <m/>
    <n v="600"/>
    <n v="600"/>
    <n v="0"/>
    <n v="0"/>
    <x v="0"/>
    <x v="0"/>
    <x v="0"/>
  </r>
  <r>
    <n v="401"/>
    <x v="12"/>
    <x v="12"/>
    <x v="50"/>
    <m/>
    <x v="7"/>
    <s v="Wynagrodzenia bezosobowe"/>
    <n v="99635.78"/>
    <n v="217700"/>
    <m/>
    <n v="228204"/>
    <n v="228204"/>
    <n v="0"/>
    <n v="0"/>
    <x v="0"/>
    <x v="0"/>
    <x v="0"/>
  </r>
  <r>
    <n v="402"/>
    <x v="12"/>
    <x v="12"/>
    <x v="50"/>
    <m/>
    <x v="21"/>
    <s v="Zakup materiałów i wyposażenia"/>
    <n v="46779.62"/>
    <n v="150000"/>
    <m/>
    <n v="50000"/>
    <n v="50000"/>
    <n v="0"/>
    <n v="0"/>
    <x v="0"/>
    <x v="0"/>
    <x v="0"/>
  </r>
  <r>
    <n v="403"/>
    <x v="12"/>
    <x v="12"/>
    <x v="50"/>
    <m/>
    <x v="9"/>
    <s v="Zakup usług pozostałych"/>
    <n v="54092.9"/>
    <n v="421008.66"/>
    <m/>
    <n v="322996"/>
    <n v="322996"/>
    <n v="0"/>
    <n v="0"/>
    <x v="0"/>
    <x v="0"/>
    <x v="0"/>
  </r>
  <r>
    <n v="404"/>
    <x v="12"/>
    <x v="12"/>
    <x v="50"/>
    <m/>
    <x v="39"/>
    <s v="Opłaty za administrowanie i czynsze za budynki, lokale i pomieszczenia garażowe"/>
    <n v="28678.68"/>
    <n v="40000"/>
    <m/>
    <n v="40000"/>
    <n v="40000"/>
    <n v="0"/>
    <n v="0"/>
    <x v="0"/>
    <x v="0"/>
    <x v="0"/>
  </r>
  <r>
    <n v="405"/>
    <x v="12"/>
    <x v="12"/>
    <x v="50"/>
    <m/>
    <x v="8"/>
    <s v="Różne opłaty i składki"/>
    <n v="306.86"/>
    <n v="3800"/>
    <m/>
    <n v="3800"/>
    <n v="3800"/>
    <n v="0"/>
    <n v="0"/>
    <x v="0"/>
    <x v="0"/>
    <x v="0"/>
  </r>
  <r>
    <n v="406"/>
    <x v="12"/>
    <x v="12"/>
    <x v="51"/>
    <s v="85158"/>
    <x v="0"/>
    <s v="Izby wytrzeźwień"/>
    <n v="57975"/>
    <n v="58937"/>
    <n v="0"/>
    <n v="64641"/>
    <n v="61408.95"/>
    <n v="-3232.0500000000029"/>
    <m/>
    <x v="0"/>
    <x v="0"/>
    <x v="0"/>
  </r>
  <r>
    <n v="407"/>
    <x v="12"/>
    <x v="12"/>
    <x v="51"/>
    <m/>
    <x v="11"/>
    <s v="Dotacja celowa na pomoc finansową udzielaną między jednostkami samorządu terytorialnego na dofinansowanie własnych zadań bieżących"/>
    <n v="57975"/>
    <n v="58937"/>
    <m/>
    <n v="64641"/>
    <n v="61408.95"/>
    <n v="-3232.0500000000029"/>
    <n v="-5.0000000000000044E-2"/>
    <x v="206"/>
    <x v="235"/>
    <x v="235"/>
  </r>
  <r>
    <n v="408"/>
    <x v="12"/>
    <x v="12"/>
    <x v="52"/>
    <s v="85195"/>
    <x v="0"/>
    <s v="Pozostała działalność"/>
    <n v="57138.99"/>
    <n v="86364"/>
    <n v="0"/>
    <n v="20000"/>
    <n v="20000"/>
    <n v="0"/>
    <m/>
    <x v="0"/>
    <x v="0"/>
    <x v="0"/>
  </r>
  <r>
    <n v="409"/>
    <x v="12"/>
    <x v="12"/>
    <x v="52"/>
    <m/>
    <x v="31"/>
    <s v="Wynagrodzenia osobowe pracowników"/>
    <n v="0"/>
    <n v="19199.560000000001"/>
    <m/>
    <n v="0"/>
    <n v="0"/>
    <n v="0"/>
    <e v="#DIV/0!"/>
    <x v="0"/>
    <x v="0"/>
    <x v="0"/>
  </r>
  <r>
    <n v="410"/>
    <x v="12"/>
    <x v="12"/>
    <x v="52"/>
    <m/>
    <x v="5"/>
    <s v="Składki na ubezpieczenia społeczne"/>
    <n v="0"/>
    <n v="3300.44"/>
    <m/>
    <n v="0"/>
    <n v="0"/>
    <n v="0"/>
    <e v="#DIV/0!"/>
    <x v="0"/>
    <x v="0"/>
    <x v="0"/>
  </r>
  <r>
    <n v="411"/>
    <x v="12"/>
    <x v="12"/>
    <x v="52"/>
    <m/>
    <x v="21"/>
    <s v="Zakup materiałów i wyposażenia"/>
    <n v="0"/>
    <n v="19864"/>
    <m/>
    <n v="0"/>
    <n v="0"/>
    <n v="0"/>
    <e v="#DIV/0!"/>
    <x v="0"/>
    <x v="0"/>
    <x v="0"/>
  </r>
  <r>
    <n v="412"/>
    <x v="12"/>
    <x v="12"/>
    <x v="52"/>
    <m/>
    <x v="9"/>
    <s v="Zakup usług pozostałych"/>
    <n v="2138.9899999999998"/>
    <n v="14000"/>
    <m/>
    <n v="0"/>
    <n v="0"/>
    <n v="0"/>
    <e v="#DIV/0!"/>
    <x v="0"/>
    <x v="0"/>
    <x v="0"/>
  </r>
  <r>
    <n v="413"/>
    <x v="12"/>
    <x v="12"/>
    <x v="52"/>
    <m/>
    <x v="19"/>
    <s v="Dotacja celowa na pomoc finansową udzielaną między jednostkami samorządu terytorialnego na dofinansowanie własnych zadań inwestycyjnych i zakupów inwestycyjnych"/>
    <n v="55000"/>
    <n v="30000"/>
    <m/>
    <n v="20000"/>
    <n v="20000"/>
    <n v="0"/>
    <n v="0"/>
    <x v="0"/>
    <x v="0"/>
    <x v="0"/>
  </r>
  <r>
    <n v="414"/>
    <x v="13"/>
    <x v="13"/>
    <x v="0"/>
    <m/>
    <x v="0"/>
    <s v="Pomoc społeczna"/>
    <n v="3589650.5799999996"/>
    <n v="4085847.8"/>
    <n v="0"/>
    <n v="5070632.71"/>
    <n v="4962372.2264999999"/>
    <n v="-108260.48350000003"/>
    <m/>
    <x v="0"/>
    <x v="0"/>
    <x v="0"/>
  </r>
  <r>
    <n v="415"/>
    <x v="13"/>
    <x v="13"/>
    <x v="53"/>
    <s v="85202"/>
    <x v="0"/>
    <s v="Domy pomocy społecznej"/>
    <n v="335221.95"/>
    <n v="439000"/>
    <n v="0"/>
    <n v="440000"/>
    <n v="418000"/>
    <n v="-22000"/>
    <m/>
    <x v="0"/>
    <x v="0"/>
    <x v="0"/>
  </r>
  <r>
    <n v="416"/>
    <x v="13"/>
    <x v="13"/>
    <x v="53"/>
    <m/>
    <x v="80"/>
    <s v="Zakup usług przez jednostki samorządu terytorialnego od innych jednostek samorządu terytorialnego"/>
    <n v="335221.95"/>
    <n v="439000"/>
    <m/>
    <n v="440000"/>
    <n v="418000"/>
    <n v="-22000"/>
    <n v="-0.05"/>
    <x v="207"/>
    <x v="236"/>
    <x v="236"/>
  </r>
  <r>
    <n v="417"/>
    <x v="13"/>
    <x v="13"/>
    <x v="54"/>
    <n v="85203"/>
    <x v="0"/>
    <s v="Ośrodki wsparcia"/>
    <n v="0"/>
    <n v="0"/>
    <n v="0"/>
    <n v="966120"/>
    <n v="966120"/>
    <n v="0"/>
    <m/>
    <x v="0"/>
    <x v="0"/>
    <x v="0"/>
  </r>
  <r>
    <n v="418"/>
    <x v="13"/>
    <x v="13"/>
    <x v="54"/>
    <m/>
    <x v="86"/>
    <s v="Zakup energii"/>
    <n v="0"/>
    <n v="0"/>
    <m/>
    <n v="566120"/>
    <n v="566120"/>
    <n v="0"/>
    <n v="0"/>
    <x v="0"/>
    <x v="0"/>
    <x v="0"/>
  </r>
  <r>
    <n v="419"/>
    <x v="13"/>
    <x v="13"/>
    <x v="54"/>
    <m/>
    <x v="9"/>
    <s v="Zakup usług pozostałych"/>
    <n v="0"/>
    <n v="0"/>
    <m/>
    <n v="400000"/>
    <n v="400000"/>
    <n v="0"/>
    <n v="0"/>
    <x v="0"/>
    <x v="0"/>
    <x v="0"/>
  </r>
  <r>
    <n v="420"/>
    <x v="13"/>
    <x v="13"/>
    <x v="55"/>
    <s v="85205"/>
    <x v="0"/>
    <s v="Zadania w zakresie przeciwdziałania przemocy w rodzinie"/>
    <n v="5405.22"/>
    <n v="10050"/>
    <n v="0"/>
    <n v="7175"/>
    <n v="6816.25"/>
    <n v="-358.75"/>
    <m/>
    <x v="0"/>
    <x v="0"/>
    <x v="0"/>
  </r>
  <r>
    <n v="421"/>
    <x v="13"/>
    <x v="13"/>
    <x v="55"/>
    <m/>
    <x v="9"/>
    <s v="Zakup usług pozostałych"/>
    <n v="3602.04"/>
    <n v="4300"/>
    <m/>
    <n v="3675"/>
    <n v="3491.25"/>
    <n v="-183.75"/>
    <n v="-0.05"/>
    <x v="208"/>
    <x v="237"/>
    <x v="237"/>
  </r>
  <r>
    <n v="422"/>
    <x v="13"/>
    <x v="13"/>
    <x v="55"/>
    <m/>
    <x v="39"/>
    <s v="Opłaty za administrowanie i czynsze za budynki, lokale i pomieszczenia garażowe"/>
    <n v="1803.18"/>
    <n v="5750"/>
    <m/>
    <n v="2500"/>
    <n v="2375"/>
    <n v="-125"/>
    <n v="-0.05"/>
    <x v="28"/>
    <x v="238"/>
    <x v="238"/>
  </r>
  <r>
    <n v="423"/>
    <x v="13"/>
    <x v="13"/>
    <x v="55"/>
    <m/>
    <x v="43"/>
    <s v="Szkolenia pracowników niebędących członkami korpusu służby cywilnej"/>
    <n v="0"/>
    <n v="0"/>
    <m/>
    <n v="1000"/>
    <n v="950"/>
    <n v="-50"/>
    <n v="-0.05"/>
    <x v="32"/>
    <x v="239"/>
    <x v="239"/>
  </r>
  <r>
    <n v="424"/>
    <x v="13"/>
    <x v="13"/>
    <x v="56"/>
    <s v="85213"/>
    <x v="0"/>
    <s v="Składki na ubezpieczenie zdrowotne opłacane za osoby pobierające niektóre świadczenia z pomocy społecznej oraz za osoby uczestniczące w zajęciach w centrum integracji społecznej"/>
    <n v="31593.200000000001"/>
    <n v="32000"/>
    <n v="0"/>
    <n v="30000"/>
    <n v="30000"/>
    <n v="0"/>
    <m/>
    <x v="0"/>
    <x v="0"/>
    <x v="0"/>
  </r>
  <r>
    <n v="425"/>
    <x v="13"/>
    <x v="13"/>
    <x v="56"/>
    <m/>
    <x v="87"/>
    <s v="Składki na ubezpieczenie zdrowotne"/>
    <n v="31593.200000000001"/>
    <n v="32000"/>
    <m/>
    <n v="30000"/>
    <n v="30000"/>
    <n v="0"/>
    <n v="0"/>
    <x v="0"/>
    <x v="0"/>
    <x v="0"/>
  </r>
  <r>
    <n v="426"/>
    <x v="13"/>
    <x v="13"/>
    <x v="57"/>
    <s v="85214"/>
    <x v="0"/>
    <s v="Zasiłki okresowe, celowe i pomoc w naturze oraz składki na ubezpieczenia emerytalne i rentowe"/>
    <n v="839828.71"/>
    <n v="844000"/>
    <n v="0"/>
    <n v="730000"/>
    <n v="730000"/>
    <n v="0"/>
    <m/>
    <x v="0"/>
    <x v="0"/>
    <x v="0"/>
  </r>
  <r>
    <n v="427"/>
    <x v="13"/>
    <x v="13"/>
    <x v="57"/>
    <m/>
    <x v="88"/>
    <s v="Świadczenia społeczne"/>
    <n v="839828.71"/>
    <n v="844000"/>
    <m/>
    <n v="730000"/>
    <n v="730000"/>
    <n v="0"/>
    <n v="0"/>
    <x v="0"/>
    <x v="0"/>
    <x v="0"/>
  </r>
  <r>
    <n v="428"/>
    <x v="13"/>
    <x v="13"/>
    <x v="58"/>
    <s v="85215"/>
    <x v="0"/>
    <s v="Dodatki mieszkaniowe"/>
    <n v="39820.230000000003"/>
    <n v="37908"/>
    <n v="0"/>
    <n v="42000"/>
    <n v="42000"/>
    <n v="0"/>
    <m/>
    <x v="0"/>
    <x v="0"/>
    <x v="0"/>
  </r>
  <r>
    <n v="429"/>
    <x v="13"/>
    <x v="13"/>
    <x v="58"/>
    <m/>
    <x v="88"/>
    <s v="Świadczenia społeczne"/>
    <n v="39820.230000000003"/>
    <n v="37900"/>
    <m/>
    <n v="42000"/>
    <n v="42000"/>
    <n v="0"/>
    <n v="0"/>
    <x v="0"/>
    <x v="0"/>
    <x v="0"/>
  </r>
  <r>
    <n v="430"/>
    <x v="13"/>
    <x v="13"/>
    <x v="58"/>
    <m/>
    <x v="9"/>
    <s v="Zakup usług pozostałych"/>
    <n v="0"/>
    <n v="8"/>
    <m/>
    <n v="0"/>
    <n v="0"/>
    <n v="0"/>
    <e v="#DIV/0!"/>
    <x v="0"/>
    <x v="0"/>
    <x v="0"/>
  </r>
  <r>
    <n v="431"/>
    <x v="13"/>
    <x v="13"/>
    <x v="59"/>
    <s v="85216"/>
    <x v="0"/>
    <s v="Zasiłki stałe"/>
    <n v="367212.55"/>
    <n v="376500"/>
    <n v="0"/>
    <n v="183303.04000000001"/>
    <n v="183303.04000000001"/>
    <n v="0"/>
    <m/>
    <x v="0"/>
    <x v="0"/>
    <x v="0"/>
  </r>
  <r>
    <n v="432"/>
    <x v="13"/>
    <x v="13"/>
    <x v="59"/>
    <m/>
    <x v="88"/>
    <s v="Świadczenia społeczne"/>
    <n v="367212.55"/>
    <n v="376500"/>
    <m/>
    <n v="183303.04000000001"/>
    <n v="183303.04000000001"/>
    <n v="0"/>
    <n v="0"/>
    <x v="0"/>
    <x v="0"/>
    <x v="0"/>
  </r>
  <r>
    <n v="433"/>
    <x v="13"/>
    <x v="13"/>
    <x v="60"/>
    <s v="85219"/>
    <x v="0"/>
    <s v="Ośrodki pomocy społecznej"/>
    <n v="1268335.8599999999"/>
    <n v="1631113.9200000002"/>
    <n v="0"/>
    <n v="1718034.6700000002"/>
    <n v="1632132.9365000001"/>
    <n v="-85901.733500000031"/>
    <m/>
    <x v="0"/>
    <x v="0"/>
    <x v="0"/>
  </r>
  <r>
    <n v="434"/>
    <x v="13"/>
    <x v="13"/>
    <x v="60"/>
    <m/>
    <x v="89"/>
    <s v="Zwrot niewykorzystanych dotacji oraz płatności"/>
    <n v="0"/>
    <n v="1929.93"/>
    <m/>
    <n v="0"/>
    <m/>
    <n v="0"/>
    <e v="#DIV/0!"/>
    <x v="0"/>
    <x v="0"/>
    <x v="0"/>
  </r>
  <r>
    <n v="435"/>
    <x v="13"/>
    <x v="13"/>
    <x v="60"/>
    <m/>
    <x v="33"/>
    <s v="Wydatki osobowe niezaliczone do wynagrodzeń"/>
    <n v="6301.84"/>
    <n v="9017"/>
    <m/>
    <n v="10000"/>
    <n v="9500"/>
    <n v="-500"/>
    <n v="-0.05"/>
    <x v="2"/>
    <x v="240"/>
    <x v="240"/>
  </r>
  <r>
    <n v="436"/>
    <x v="13"/>
    <x v="13"/>
    <x v="60"/>
    <m/>
    <x v="88"/>
    <s v="Świadczenia społeczne"/>
    <n v="0"/>
    <n v="9500"/>
    <m/>
    <n v="0"/>
    <n v="0"/>
    <n v="0"/>
    <e v="#DIV/0!"/>
    <x v="0"/>
    <x v="0"/>
    <x v="0"/>
  </r>
  <r>
    <n v="437"/>
    <x v="13"/>
    <x v="13"/>
    <x v="60"/>
    <m/>
    <x v="31"/>
    <s v="Wynagrodzenia osobowe pracowników"/>
    <n v="822409.2"/>
    <n v="966052.94"/>
    <m/>
    <n v="1073218"/>
    <n v="1019557.1"/>
    <n v="-53660.900000000023"/>
    <n v="-5.0000000000000024E-2"/>
    <x v="209"/>
    <x v="241"/>
    <x v="241"/>
  </r>
  <r>
    <n v="438"/>
    <x v="13"/>
    <x v="13"/>
    <x v="60"/>
    <m/>
    <x v="34"/>
    <s v="Dodatkowe wynagrodzenie roczne"/>
    <n v="60547.32"/>
    <n v="63674.720000000001"/>
    <m/>
    <n v="79900"/>
    <n v="75905"/>
    <n v="-3995"/>
    <n v="-0.05"/>
    <x v="210"/>
    <x v="242"/>
    <x v="242"/>
  </r>
  <r>
    <n v="439"/>
    <x v="13"/>
    <x v="13"/>
    <x v="60"/>
    <m/>
    <x v="5"/>
    <s v="Składki na ubezpieczenia społeczne"/>
    <n v="131950.42000000001"/>
    <n v="189984"/>
    <m/>
    <n v="194434.12"/>
    <n v="184712.41399999999"/>
    <n v="-9721.7060000000056"/>
    <n v="-5.0000000000000031E-2"/>
    <x v="211"/>
    <x v="243"/>
    <x v="243"/>
  </r>
  <r>
    <n v="440"/>
    <x v="13"/>
    <x v="13"/>
    <x v="60"/>
    <m/>
    <x v="6"/>
    <s v="Składki na Fundusz Pracy oraz Fundusz Solidarnościowy"/>
    <n v="10503.17"/>
    <n v="25613"/>
    <m/>
    <n v="24987.55"/>
    <n v="23738.172500000001"/>
    <n v="-1249.3774999999987"/>
    <n v="-4.9999999999999947E-2"/>
    <x v="212"/>
    <x v="244"/>
    <x v="244"/>
  </r>
  <r>
    <n v="441"/>
    <x v="13"/>
    <x v="13"/>
    <x v="60"/>
    <m/>
    <x v="7"/>
    <s v="Wynagrodzenia bezosobowe"/>
    <n v="17777"/>
    <n v="32000"/>
    <m/>
    <n v="18000"/>
    <n v="17100"/>
    <n v="-900"/>
    <n v="-0.05"/>
    <x v="213"/>
    <x v="245"/>
    <x v="245"/>
  </r>
  <r>
    <n v="442"/>
    <x v="13"/>
    <x v="13"/>
    <x v="60"/>
    <m/>
    <x v="21"/>
    <s v="Zakup materiałów i wyposażenia"/>
    <n v="54508.54"/>
    <n v="140993"/>
    <m/>
    <n v="93800"/>
    <n v="89110"/>
    <n v="-4690"/>
    <n v="-0.05"/>
    <x v="214"/>
    <x v="246"/>
    <x v="246"/>
  </r>
  <r>
    <n v="443"/>
    <x v="13"/>
    <x v="13"/>
    <x v="60"/>
    <m/>
    <x v="23"/>
    <s v="Zakup energii"/>
    <n v="4340.75"/>
    <n v="4000"/>
    <m/>
    <n v="3600"/>
    <n v="3420"/>
    <n v="-180"/>
    <n v="-0.05"/>
    <x v="215"/>
    <x v="247"/>
    <x v="247"/>
  </r>
  <r>
    <n v="444"/>
    <x v="13"/>
    <x v="13"/>
    <x v="60"/>
    <m/>
    <x v="37"/>
    <s v="Zakup usług zdrowotnych"/>
    <n v="1884"/>
    <n v="3067"/>
    <m/>
    <n v="1500"/>
    <n v="1425"/>
    <n v="-75"/>
    <n v="-0.05"/>
    <x v="11"/>
    <x v="248"/>
    <x v="248"/>
  </r>
  <r>
    <n v="445"/>
    <x v="13"/>
    <x v="13"/>
    <x v="60"/>
    <m/>
    <x v="9"/>
    <s v="Zakup usług pozostałych"/>
    <n v="96418"/>
    <n v="117537.54"/>
    <m/>
    <n v="154460"/>
    <n v="146737"/>
    <n v="-7723"/>
    <n v="-0.05"/>
    <x v="216"/>
    <x v="249"/>
    <x v="249"/>
  </r>
  <r>
    <n v="446"/>
    <x v="13"/>
    <x v="13"/>
    <x v="60"/>
    <m/>
    <x v="38"/>
    <s v="Opłaty z tytułu zakupu usług telekomunikacyjnych"/>
    <n v="3172.42"/>
    <n v="5000"/>
    <m/>
    <n v="3024"/>
    <n v="2872.8"/>
    <n v="-151.19999999999982"/>
    <n v="-4.999999999999994E-2"/>
    <x v="217"/>
    <x v="250"/>
    <x v="250"/>
  </r>
  <r>
    <n v="447"/>
    <x v="13"/>
    <x v="13"/>
    <x v="60"/>
    <m/>
    <x v="39"/>
    <s v="Opłaty za administrowanie i czynsze za budynki, lokale i pomieszczenia garażowe"/>
    <n v="30630.71"/>
    <n v="32077"/>
    <m/>
    <n v="16000"/>
    <n v="15200"/>
    <n v="-800"/>
    <n v="-0.05"/>
    <x v="218"/>
    <x v="251"/>
    <x v="251"/>
  </r>
  <r>
    <n v="448"/>
    <x v="13"/>
    <x v="13"/>
    <x v="60"/>
    <m/>
    <x v="40"/>
    <s v="Podróże służbowe krajowe"/>
    <n v="0"/>
    <n v="67"/>
    <m/>
    <n v="600"/>
    <n v="570"/>
    <n v="-30"/>
    <n v="-0.05"/>
    <x v="219"/>
    <x v="252"/>
    <x v="252"/>
  </r>
  <r>
    <n v="449"/>
    <x v="13"/>
    <x v="13"/>
    <x v="60"/>
    <m/>
    <x v="8"/>
    <s v="Różne opłaty i składki"/>
    <n v="3541.98"/>
    <n v="3500"/>
    <m/>
    <n v="3675"/>
    <n v="3491.25"/>
    <n v="-183.75"/>
    <n v="-0.05"/>
    <x v="208"/>
    <x v="253"/>
    <x v="253"/>
  </r>
  <r>
    <n v="450"/>
    <x v="13"/>
    <x v="13"/>
    <x v="60"/>
    <m/>
    <x v="42"/>
    <s v="Odpisy na zakładowy fundusz świadczeń socjalnych"/>
    <n v="20928.509999999998"/>
    <n v="23254"/>
    <m/>
    <n v="23254"/>
    <n v="22091.3"/>
    <n v="-1162.7000000000007"/>
    <n v="-5.0000000000000031E-2"/>
    <x v="220"/>
    <x v="254"/>
    <x v="254"/>
  </r>
  <r>
    <n v="451"/>
    <x v="13"/>
    <x v="13"/>
    <x v="60"/>
    <m/>
    <x v="90"/>
    <s v="Odsetki od dotacji oraz płatności: wykorzystanych niezgodnie z przeznaczeniem lub wykorzystanych z naruszeniem procedur, o których mowa w art. 184 ustawy, pobranych nienależnie lub  w nadmiernej wysokości"/>
    <n v="0"/>
    <n v="8.7899999999999991"/>
    <m/>
    <n v="0"/>
    <m/>
    <n v="0"/>
    <e v="#DIV/0!"/>
    <x v="0"/>
    <x v="0"/>
    <x v="0"/>
  </r>
  <r>
    <n v="452"/>
    <x v="13"/>
    <x v="13"/>
    <x v="60"/>
    <m/>
    <x v="43"/>
    <s v="Szkolenia pracowników niebędących członkami korpusu służby cywilnej"/>
    <n v="3422"/>
    <n v="3838"/>
    <m/>
    <n v="4000"/>
    <n v="3800"/>
    <n v="-200"/>
    <n v="-0.05"/>
    <x v="221"/>
    <x v="255"/>
    <x v="255"/>
  </r>
  <r>
    <n v="453"/>
    <x v="13"/>
    <x v="13"/>
    <x v="60"/>
    <m/>
    <x v="44"/>
    <s v="Wpłaty na PPK finansowane przez podmiot zatrudniający"/>
    <n v="0"/>
    <n v="0"/>
    <m/>
    <n v="13582"/>
    <n v="12902.9"/>
    <n v="-679.10000000000036"/>
    <n v="-5.0000000000000024E-2"/>
    <x v="222"/>
    <x v="256"/>
    <x v="256"/>
  </r>
  <r>
    <n v="454"/>
    <x v="13"/>
    <x v="13"/>
    <x v="61"/>
    <s v="85228"/>
    <x v="0"/>
    <s v="Usługi opiekuńcze i specjalistyczne usługi opiekuńcze"/>
    <n v="435435.02"/>
    <n v="483000"/>
    <n v="0"/>
    <n v="852000"/>
    <n v="852000"/>
    <n v="0"/>
    <m/>
    <x v="0"/>
    <x v="0"/>
    <x v="0"/>
  </r>
  <r>
    <n v="455"/>
    <x v="13"/>
    <x v="13"/>
    <x v="61"/>
    <m/>
    <x v="9"/>
    <s v="Zakup usług pozostałych"/>
    <n v="435435.02"/>
    <n v="483000"/>
    <m/>
    <n v="852000"/>
    <n v="852000"/>
    <n v="0"/>
    <n v="0"/>
    <x v="0"/>
    <x v="0"/>
    <x v="0"/>
  </r>
  <r>
    <n v="456"/>
    <x v="13"/>
    <x v="13"/>
    <x v="62"/>
    <s v="85230"/>
    <x v="0"/>
    <s v="Pomoc w zakresie dożywiania"/>
    <n v="130321.32"/>
    <n v="184040.94"/>
    <n v="0"/>
    <n v="70000"/>
    <n v="70000"/>
    <n v="0"/>
    <m/>
    <x v="0"/>
    <x v="0"/>
    <x v="0"/>
  </r>
  <r>
    <n v="457"/>
    <x v="13"/>
    <x v="13"/>
    <x v="62"/>
    <m/>
    <x v="89"/>
    <s v="Zwrot niewykorzystanych dotacji oraz płatności"/>
    <n v="0"/>
    <n v="9027.01"/>
    <m/>
    <n v="0"/>
    <m/>
    <n v="0"/>
    <e v="#DIV/0!"/>
    <x v="0"/>
    <x v="0"/>
    <x v="0"/>
  </r>
  <r>
    <n v="458"/>
    <x v="13"/>
    <x v="13"/>
    <x v="62"/>
    <m/>
    <x v="88"/>
    <s v="Świadczenia społeczne"/>
    <n v="130321.32"/>
    <n v="175000"/>
    <m/>
    <n v="70000"/>
    <n v="70000"/>
    <n v="0"/>
    <n v="0"/>
    <x v="0"/>
    <x v="0"/>
    <x v="0"/>
  </r>
  <r>
    <n v="459"/>
    <x v="13"/>
    <x v="13"/>
    <x v="62"/>
    <m/>
    <x v="90"/>
    <s v="Odsetki od dotacji oraz płatności: wykorzystanych niezgodnie z przeznaczeniem lub wykorzystanych z naruszeniem procedur, o których mowa w art. 184 ustawy, pobranych nienależnie lub  w nadmiernej wysokości"/>
    <n v="0"/>
    <n v="13.93"/>
    <m/>
    <n v="0"/>
    <m/>
    <n v="0"/>
    <e v="#DIV/0!"/>
    <x v="0"/>
    <x v="0"/>
    <x v="0"/>
  </r>
  <r>
    <n v="460"/>
    <x v="13"/>
    <x v="13"/>
    <x v="63"/>
    <s v="85295"/>
    <x v="0"/>
    <s v="Pozostała działalność"/>
    <n v="136476.51999999999"/>
    <n v="48234.94"/>
    <n v="0"/>
    <n v="32000"/>
    <n v="32000"/>
    <n v="0"/>
    <m/>
    <x v="0"/>
    <x v="0"/>
    <x v="0"/>
  </r>
  <r>
    <n v="461"/>
    <x v="13"/>
    <x v="13"/>
    <x v="63"/>
    <m/>
    <x v="63"/>
    <s v="Dotacje celowe z budżetu jednostki samorządu terytorialnego, udzielone w trybie art. 221 ustawy, na finansowanie lub dofinansowanie zadań zleconych do realizacji organizacjom prowadzącym działalność pożytku publicznego"/>
    <n v="26500"/>
    <n v="31000"/>
    <m/>
    <n v="32000"/>
    <n v="32000"/>
    <n v="0"/>
    <n v="0"/>
    <x v="0"/>
    <x v="0"/>
    <x v="0"/>
  </r>
  <r>
    <n v="462"/>
    <x v="13"/>
    <x v="13"/>
    <x v="63"/>
    <m/>
    <x v="88"/>
    <s v="Świadczenia społeczne"/>
    <n v="1840.86"/>
    <n v="0"/>
    <m/>
    <n v="0"/>
    <n v="0"/>
    <n v="0"/>
    <e v="#DIV/0!"/>
    <x v="0"/>
    <x v="0"/>
    <x v="0"/>
  </r>
  <r>
    <n v="463"/>
    <x v="13"/>
    <x v="13"/>
    <x v="63"/>
    <m/>
    <x v="31"/>
    <s v="Wynagrodzenia osobowe pracowników"/>
    <n v="0"/>
    <n v="4398"/>
    <m/>
    <n v="0"/>
    <n v="0"/>
    <n v="0"/>
    <e v="#DIV/0!"/>
    <x v="0"/>
    <x v="0"/>
    <x v="0"/>
  </r>
  <r>
    <n v="464"/>
    <x v="13"/>
    <x v="13"/>
    <x v="63"/>
    <m/>
    <x v="91"/>
    <s v="Wynagrodzenia osobowe pracowników"/>
    <n v="56171.28"/>
    <n v="0"/>
    <m/>
    <n v="0"/>
    <n v="0"/>
    <n v="0"/>
    <e v="#DIV/0!"/>
    <x v="0"/>
    <x v="0"/>
    <x v="0"/>
  </r>
  <r>
    <n v="465"/>
    <x v="13"/>
    <x v="13"/>
    <x v="63"/>
    <m/>
    <x v="92"/>
    <s v="Wynagrodzenia osobowe pracowników"/>
    <n v="7874.77"/>
    <n v="0"/>
    <m/>
    <n v="0"/>
    <n v="0"/>
    <n v="0"/>
    <e v="#DIV/0!"/>
    <x v="0"/>
    <x v="0"/>
    <x v="0"/>
  </r>
  <r>
    <n v="466"/>
    <x v="13"/>
    <x v="13"/>
    <x v="63"/>
    <m/>
    <x v="5"/>
    <s v="Składki na ubezpieczenia społeczne"/>
    <n v="0"/>
    <n v="713.6"/>
    <m/>
    <n v="0"/>
    <n v="0"/>
    <n v="0"/>
    <e v="#DIV/0!"/>
    <x v="0"/>
    <x v="0"/>
    <x v="0"/>
  </r>
  <r>
    <n v="467"/>
    <x v="13"/>
    <x v="13"/>
    <x v="63"/>
    <m/>
    <x v="93"/>
    <s v="Składki na ubezpieczenia społeczne"/>
    <n v="9901.48"/>
    <n v="0"/>
    <m/>
    <n v="0"/>
    <n v="0"/>
    <n v="0"/>
    <e v="#DIV/0!"/>
    <x v="0"/>
    <x v="0"/>
    <x v="0"/>
  </r>
  <r>
    <n v="468"/>
    <x v="13"/>
    <x v="13"/>
    <x v="63"/>
    <m/>
    <x v="94"/>
    <s v="Składki na ubezpieczenia społeczne"/>
    <n v="1281"/>
    <n v="0"/>
    <m/>
    <n v="0"/>
    <n v="0"/>
    <n v="0"/>
    <e v="#DIV/0!"/>
    <x v="0"/>
    <x v="0"/>
    <x v="0"/>
  </r>
  <r>
    <n v="469"/>
    <x v="13"/>
    <x v="13"/>
    <x v="63"/>
    <m/>
    <x v="6"/>
    <s v="Składki na Fundusz Pracy oraz Fundusz Solidarnościowy"/>
    <n v="0"/>
    <n v="97"/>
    <m/>
    <n v="0"/>
    <n v="0"/>
    <n v="0"/>
    <e v="#DIV/0!"/>
    <x v="0"/>
    <x v="0"/>
    <x v="0"/>
  </r>
  <r>
    <n v="470"/>
    <x v="13"/>
    <x v="13"/>
    <x v="63"/>
    <m/>
    <x v="95"/>
    <s v="Składki na Fundusz Pracy oraz Fundusz Solidarnościowy"/>
    <n v="1156.31"/>
    <n v="0"/>
    <m/>
    <n v="0"/>
    <n v="0"/>
    <n v="0"/>
    <e v="#DIV/0!"/>
    <x v="0"/>
    <x v="0"/>
    <x v="0"/>
  </r>
  <r>
    <n v="471"/>
    <x v="13"/>
    <x v="13"/>
    <x v="63"/>
    <m/>
    <x v="96"/>
    <s v="Składki na Fundusz Pracy oraz Fundusz Solidarnościowy"/>
    <n v="128.47999999999999"/>
    <n v="0"/>
    <m/>
    <n v="0"/>
    <n v="0"/>
    <n v="0"/>
    <e v="#DIV/0!"/>
    <x v="0"/>
    <x v="0"/>
    <x v="0"/>
  </r>
  <r>
    <n v="472"/>
    <x v="13"/>
    <x v="13"/>
    <x v="63"/>
    <m/>
    <x v="59"/>
    <s v="Zakup materiałów i wyposażenia"/>
    <n v="0"/>
    <n v="100"/>
    <m/>
    <n v="0"/>
    <n v="0"/>
    <n v="0"/>
    <e v="#DIV/0!"/>
    <x v="0"/>
    <x v="0"/>
    <x v="0"/>
  </r>
  <r>
    <n v="473"/>
    <x v="13"/>
    <x v="13"/>
    <x v="63"/>
    <m/>
    <x v="97"/>
    <s v="Zakup materiałów i wyposażenia"/>
    <n v="20833.09"/>
    <n v="0"/>
    <m/>
    <n v="0"/>
    <n v="0"/>
    <n v="0"/>
    <e v="#DIV/0!"/>
    <x v="0"/>
    <x v="0"/>
    <x v="0"/>
  </r>
  <r>
    <n v="474"/>
    <x v="13"/>
    <x v="13"/>
    <x v="63"/>
    <m/>
    <x v="98"/>
    <s v="Zakup materiałów i wyposażenia"/>
    <n v="6709.25"/>
    <n v="0"/>
    <m/>
    <n v="0"/>
    <n v="0"/>
    <n v="0"/>
    <e v="#DIV/0!"/>
    <x v="0"/>
    <x v="0"/>
    <x v="0"/>
  </r>
  <r>
    <n v="475"/>
    <x v="13"/>
    <x v="13"/>
    <x v="63"/>
    <m/>
    <x v="1"/>
    <s v="Zakup usług pozostałych"/>
    <n v="0"/>
    <n v="11926.34"/>
    <m/>
    <n v="0"/>
    <n v="0"/>
    <n v="0"/>
    <e v="#DIV/0!"/>
    <x v="0"/>
    <x v="0"/>
    <x v="0"/>
  </r>
  <r>
    <n v="476"/>
    <x v="13"/>
    <x v="13"/>
    <x v="63"/>
    <m/>
    <x v="99"/>
    <s v="Zakup usług pozostałych"/>
    <n v="3853.15"/>
    <n v="0"/>
    <m/>
    <n v="0"/>
    <n v="0"/>
    <n v="0"/>
    <e v="#DIV/0!"/>
    <x v="0"/>
    <x v="0"/>
    <x v="0"/>
  </r>
  <r>
    <n v="477"/>
    <x v="13"/>
    <x v="13"/>
    <x v="63"/>
    <m/>
    <x v="100"/>
    <s v="Zakup usług pozostałych"/>
    <n v="226.85"/>
    <n v="0"/>
    <m/>
    <n v="0"/>
    <n v="0"/>
    <n v="0"/>
    <e v="#DIV/0!"/>
    <x v="0"/>
    <x v="0"/>
    <x v="0"/>
  </r>
  <r>
    <n v="478"/>
    <x v="14"/>
    <x v="14"/>
    <x v="0"/>
    <m/>
    <x v="0"/>
    <s v="Pozostałe zadania w zakresie polityki społecznej"/>
    <n v="317421.54000000004"/>
    <n v="426363"/>
    <n v="0"/>
    <n v="419890.62"/>
    <n v="398896.08900000004"/>
    <n v="-20994.530999999988"/>
    <m/>
    <x v="0"/>
    <x v="0"/>
    <x v="0"/>
  </r>
  <r>
    <n v="479"/>
    <x v="14"/>
    <x v="14"/>
    <x v="64"/>
    <s v="85326"/>
    <x v="0"/>
    <s v="Fundusz Solidarnościowy"/>
    <n v="31398"/>
    <n v="86400"/>
    <n v="0"/>
    <n v="100000"/>
    <n v="95000"/>
    <n v="-5000"/>
    <m/>
    <x v="0"/>
    <x v="0"/>
    <x v="0"/>
  </r>
  <r>
    <n v="480"/>
    <x v="14"/>
    <x v="14"/>
    <x v="64"/>
    <m/>
    <x v="9"/>
    <s v="Zakup usług pozostałych"/>
    <n v="31398"/>
    <n v="86400"/>
    <m/>
    <n v="100000"/>
    <n v="95000"/>
    <n v="-5000"/>
    <n v="-0.05"/>
    <x v="223"/>
    <x v="257"/>
    <x v="257"/>
  </r>
  <r>
    <n v="481"/>
    <x v="14"/>
    <x v="14"/>
    <x v="65"/>
    <n v="85334"/>
    <x v="0"/>
    <s v="Pomoc dla repatriantów"/>
    <n v="0"/>
    <n v="0"/>
    <n v="0"/>
    <n v="12000"/>
    <n v="11400"/>
    <n v="-600"/>
    <m/>
    <x v="0"/>
    <x v="0"/>
    <x v="0"/>
  </r>
  <r>
    <n v="482"/>
    <x v="14"/>
    <x v="14"/>
    <x v="65"/>
    <m/>
    <x v="2"/>
    <s v="Zakup usług remontowych"/>
    <n v="0"/>
    <n v="0"/>
    <m/>
    <n v="12000"/>
    <n v="11400"/>
    <n v="-600"/>
    <n v="-0.05"/>
    <x v="224"/>
    <x v="258"/>
    <x v="258"/>
  </r>
  <r>
    <n v="483"/>
    <x v="14"/>
    <x v="14"/>
    <x v="66"/>
    <s v="85395"/>
    <x v="0"/>
    <s v="Pozostała działalność"/>
    <n v="286023.54000000004"/>
    <n v="339963"/>
    <n v="0"/>
    <n v="307890.62"/>
    <n v="292496.08900000004"/>
    <n v="-15394.530999999988"/>
    <m/>
    <x v="0"/>
    <x v="0"/>
    <x v="0"/>
  </r>
  <r>
    <n v="484"/>
    <x v="14"/>
    <x v="14"/>
    <x v="66"/>
    <m/>
    <x v="5"/>
    <s v="Składki na ubezpieczenia społeczne"/>
    <n v="6635.4"/>
    <n v="10650"/>
    <m/>
    <n v="9800"/>
    <n v="9310"/>
    <n v="-490"/>
    <n v="-0.05"/>
    <x v="225"/>
    <x v="259"/>
    <x v="259"/>
  </r>
  <r>
    <n v="485"/>
    <x v="14"/>
    <x v="14"/>
    <x v="66"/>
    <m/>
    <x v="6"/>
    <s v="Składki na Fundusz Pracy oraz Fundusz Solidarnościowy"/>
    <n v="779.16"/>
    <n v="1445"/>
    <m/>
    <n v="1245"/>
    <n v="1182.75"/>
    <n v="-62.25"/>
    <n v="-0.05"/>
    <x v="226"/>
    <x v="260"/>
    <x v="260"/>
  </r>
  <r>
    <n v="486"/>
    <x v="14"/>
    <x v="14"/>
    <x v="66"/>
    <m/>
    <x v="7"/>
    <s v="Wynagrodzenia bezosobowe"/>
    <n v="79080.67"/>
    <n v="72000"/>
    <m/>
    <n v="67260"/>
    <n v="63897"/>
    <n v="-3363"/>
    <n v="-0.05"/>
    <x v="227"/>
    <x v="261"/>
    <x v="261"/>
  </r>
  <r>
    <n v="487"/>
    <x v="14"/>
    <x v="14"/>
    <x v="66"/>
    <m/>
    <x v="21"/>
    <s v="Zakup materiałów i wyposażenia"/>
    <n v="30243.84"/>
    <n v="40000"/>
    <m/>
    <n v="30000"/>
    <n v="28500"/>
    <n v="-1500"/>
    <n v="-0.05"/>
    <x v="39"/>
    <x v="262"/>
    <x v="262"/>
  </r>
  <r>
    <n v="488"/>
    <x v="14"/>
    <x v="14"/>
    <x v="66"/>
    <m/>
    <x v="23"/>
    <s v="Zakup energii"/>
    <n v="9597.7999999999993"/>
    <n v="13000"/>
    <m/>
    <n v="15000"/>
    <n v="14250"/>
    <n v="-750"/>
    <n v="-0.05"/>
    <x v="67"/>
    <x v="263"/>
    <x v="263"/>
  </r>
  <r>
    <n v="489"/>
    <x v="14"/>
    <x v="14"/>
    <x v="66"/>
    <m/>
    <x v="2"/>
    <s v="Zakup usług remontowych"/>
    <n v="0"/>
    <n v="20500"/>
    <m/>
    <n v="14000"/>
    <n v="13300"/>
    <n v="-700"/>
    <n v="-0.05"/>
    <x v="80"/>
    <x v="264"/>
    <x v="264"/>
  </r>
  <r>
    <n v="490"/>
    <x v="14"/>
    <x v="14"/>
    <x v="66"/>
    <m/>
    <x v="9"/>
    <s v="Zakup usług pozostałych"/>
    <n v="120019.89"/>
    <n v="160368"/>
    <m/>
    <n v="149585.62"/>
    <n v="142106.33900000001"/>
    <n v="-7479.2809999999881"/>
    <n v="-4.999999999999992E-2"/>
    <x v="228"/>
    <x v="265"/>
    <x v="265"/>
  </r>
  <r>
    <n v="491"/>
    <x v="14"/>
    <x v="14"/>
    <x v="66"/>
    <m/>
    <x v="75"/>
    <s v="Zakup usług pozostałych"/>
    <n v="20760"/>
    <n v="0"/>
    <m/>
    <n v="0"/>
    <n v="0"/>
    <n v="0"/>
    <e v="#DIV/0!"/>
    <x v="0"/>
    <x v="0"/>
    <x v="0"/>
  </r>
  <r>
    <n v="492"/>
    <x v="14"/>
    <x v="14"/>
    <x v="66"/>
    <m/>
    <x v="38"/>
    <s v="Opłaty z tytułu zakupu usług telekomunikacyjnych"/>
    <n v="18854.580000000002"/>
    <n v="21000"/>
    <m/>
    <n v="21000"/>
    <n v="19950"/>
    <n v="-1050"/>
    <n v="-0.05"/>
    <x v="53"/>
    <x v="266"/>
    <x v="266"/>
  </r>
  <r>
    <n v="493"/>
    <x v="14"/>
    <x v="14"/>
    <x v="66"/>
    <m/>
    <x v="8"/>
    <s v="Różne opłaty i składki"/>
    <n v="52.2"/>
    <n v="1000"/>
    <m/>
    <m/>
    <n v="0"/>
    <n v="0"/>
    <e v="#DIV/0!"/>
    <x v="0"/>
    <x v="0"/>
    <x v="0"/>
  </r>
  <r>
    <n v="494"/>
    <x v="15"/>
    <x v="15"/>
    <x v="0"/>
    <m/>
    <x v="0"/>
    <s v="Edukacyjna opieka wychowawcza"/>
    <n v="2515261.5200000005"/>
    <n v="2911235.2300000004"/>
    <n v="0"/>
    <n v="308345"/>
    <n v="303932.75"/>
    <n v="-4412.25"/>
    <m/>
    <x v="0"/>
    <x v="0"/>
    <x v="0"/>
  </r>
  <r>
    <n v="495"/>
    <x v="15"/>
    <x v="15"/>
    <x v="67"/>
    <s v="85401"/>
    <x v="0"/>
    <s v="Świetlice szkolne"/>
    <n v="2244307.2800000003"/>
    <n v="2501549.2800000003"/>
    <n v="0"/>
    <n v="0"/>
    <n v="0"/>
    <n v="0"/>
    <m/>
    <x v="0"/>
    <x v="0"/>
    <x v="0"/>
  </r>
  <r>
    <n v="496"/>
    <x v="15"/>
    <x v="15"/>
    <x v="67"/>
    <m/>
    <x v="33"/>
    <s v="Wydatki osobowe niezaliczone do wynagrodzeń"/>
    <n v="48643.03"/>
    <n v="56800"/>
    <m/>
    <n v="0"/>
    <n v="0"/>
    <n v="0"/>
    <e v="#DIV/0!"/>
    <x v="0"/>
    <x v="0"/>
    <x v="0"/>
  </r>
  <r>
    <n v="497"/>
    <x v="15"/>
    <x v="15"/>
    <x v="67"/>
    <m/>
    <x v="31"/>
    <s v="Wynagrodzenia osobowe pracowników"/>
    <n v="1669470.48"/>
    <n v="1767980"/>
    <m/>
    <n v="0"/>
    <n v="0"/>
    <n v="0"/>
    <e v="#DIV/0!"/>
    <x v="0"/>
    <x v="0"/>
    <x v="0"/>
  </r>
  <r>
    <n v="498"/>
    <x v="15"/>
    <x v="15"/>
    <x v="67"/>
    <m/>
    <x v="34"/>
    <s v="Dodatkowe wynagrodzenie roczne"/>
    <n v="108296.29"/>
    <n v="110086.36"/>
    <m/>
    <n v="0"/>
    <n v="0"/>
    <n v="0"/>
    <e v="#DIV/0!"/>
    <x v="0"/>
    <x v="0"/>
    <x v="0"/>
  </r>
  <r>
    <n v="499"/>
    <x v="15"/>
    <x v="15"/>
    <x v="67"/>
    <m/>
    <x v="5"/>
    <s v="Składki na ubezpieczenia społeczne"/>
    <n v="304607.90000000002"/>
    <n v="395654.21"/>
    <m/>
    <n v="0"/>
    <n v="0"/>
    <n v="0"/>
    <e v="#DIV/0!"/>
    <x v="0"/>
    <x v="0"/>
    <x v="0"/>
  </r>
  <r>
    <n v="500"/>
    <x v="15"/>
    <x v="15"/>
    <x v="67"/>
    <m/>
    <x v="6"/>
    <s v="Składki na Fundusz Pracy oraz Fundusz Solidarnościowy"/>
    <n v="25723.040000000001"/>
    <n v="56612.37"/>
    <m/>
    <n v="0"/>
    <n v="0"/>
    <n v="0"/>
    <e v="#DIV/0!"/>
    <x v="0"/>
    <x v="0"/>
    <x v="0"/>
  </r>
  <r>
    <n v="501"/>
    <x v="15"/>
    <x v="15"/>
    <x v="67"/>
    <m/>
    <x v="42"/>
    <s v="Odpisy na zakładowy fundusz świadczeń socjalnych"/>
    <n v="87566.54"/>
    <n v="91924.84"/>
    <m/>
    <n v="0"/>
    <n v="0"/>
    <n v="0"/>
    <e v="#DIV/0!"/>
    <x v="0"/>
    <x v="0"/>
    <x v="0"/>
  </r>
  <r>
    <n v="502"/>
    <x v="15"/>
    <x v="15"/>
    <x v="67"/>
    <m/>
    <x v="44"/>
    <s v="Wpłaty na PPK finansowane przez podmiot zatrudniający"/>
    <n v="0"/>
    <n v="22491.5"/>
    <m/>
    <n v="0"/>
    <n v="0"/>
    <n v="0"/>
    <e v="#DIV/0!"/>
    <x v="0"/>
    <x v="0"/>
    <x v="0"/>
  </r>
  <r>
    <n v="503"/>
    <x v="15"/>
    <x v="15"/>
    <x v="68"/>
    <s v="85404"/>
    <x v="0"/>
    <s v="Wczesne wspomaganie rozwoju dziecka"/>
    <n v="27448.58"/>
    <n v="64920"/>
    <n v="0"/>
    <n v="65000"/>
    <n v="61750"/>
    <n v="-3250"/>
    <m/>
    <x v="0"/>
    <x v="0"/>
    <x v="0"/>
  </r>
  <r>
    <n v="504"/>
    <x v="15"/>
    <x v="15"/>
    <x v="68"/>
    <m/>
    <x v="69"/>
    <s v="Dotacja podmiotowa z budżetu dla niepublicznej jednostki systemu oświaty"/>
    <n v="24612.25"/>
    <n v="60000"/>
    <m/>
    <n v="60000"/>
    <n v="57000"/>
    <n v="-3000"/>
    <n v="-0.05"/>
    <x v="4"/>
    <x v="267"/>
    <x v="267"/>
  </r>
  <r>
    <n v="505"/>
    <x v="15"/>
    <x v="15"/>
    <x v="68"/>
    <m/>
    <x v="81"/>
    <s v="Dotacja podmiotowa z budżetu dla publicznej jednostki systemu oświaty prowadzonej przez osobę prawną inną niż jednostka samorządu terytorialnego lub przez osobę fizyczną"/>
    <n v="2836.33"/>
    <n v="4920"/>
    <m/>
    <n v="5000"/>
    <n v="4750"/>
    <n v="-250"/>
    <n v="-0.05"/>
    <x v="83"/>
    <x v="268"/>
    <x v="268"/>
  </r>
  <r>
    <n v="506"/>
    <x v="15"/>
    <x v="15"/>
    <x v="69"/>
    <s v="85412"/>
    <x v="0"/>
    <s v="Kolonie i obozy oraz inne formy wypoczynku dzieci i młodzieży szkolnej, a także szkolenia młodzieży"/>
    <n v="43965.98"/>
    <n v="118408.95"/>
    <n v="0"/>
    <n v="72565"/>
    <n v="71536.75"/>
    <n v="-1028.25"/>
    <m/>
    <x v="0"/>
    <x v="0"/>
    <x v="0"/>
  </r>
  <r>
    <n v="507"/>
    <x v="15"/>
    <x v="15"/>
    <x v="69"/>
    <m/>
    <x v="63"/>
    <s v="Dotacje celowe z budżetu jednostki samorządu terytorialnego, udzielone w trybie art. 221 ustawy, na finansowanie lub dofinansowanie zadań zleconych do realizacji organizacjom prowadzącym działalność pożytku publicznego"/>
    <n v="40162"/>
    <n v="51000"/>
    <m/>
    <n v="52000"/>
    <n v="52000"/>
    <n v="0"/>
    <n v="0"/>
    <x v="0"/>
    <x v="0"/>
    <x v="0"/>
  </r>
  <r>
    <n v="508"/>
    <x v="15"/>
    <x v="15"/>
    <x v="69"/>
    <m/>
    <x v="5"/>
    <s v="Składki na ubezpieczenia społeczne"/>
    <n v="550.08000000000004"/>
    <n v="4870.5"/>
    <m/>
    <n v="2922"/>
    <n v="2775.9"/>
    <n v="-146.09999999999991"/>
    <n v="-4.9999999999999968E-2"/>
    <x v="229"/>
    <x v="269"/>
    <x v="269"/>
  </r>
  <r>
    <n v="509"/>
    <x v="15"/>
    <x v="15"/>
    <x v="69"/>
    <m/>
    <x v="6"/>
    <s v="Składki na Fundusz Pracy oraz Fundusz Solidarnościowy"/>
    <n v="53.9"/>
    <n v="4669.45"/>
    <m/>
    <n v="417"/>
    <n v="396.15"/>
    <n v="-20.850000000000023"/>
    <n v="-5.0000000000000051E-2"/>
    <x v="230"/>
    <x v="270"/>
    <x v="270"/>
  </r>
  <r>
    <n v="510"/>
    <x v="15"/>
    <x v="15"/>
    <x v="69"/>
    <m/>
    <x v="7"/>
    <s v="Wynagrodzenia bezosobowe"/>
    <n v="3200"/>
    <n v="57830"/>
    <m/>
    <n v="17000"/>
    <n v="16150"/>
    <n v="-850"/>
    <n v="-0.05"/>
    <x v="231"/>
    <x v="271"/>
    <x v="271"/>
  </r>
  <r>
    <n v="511"/>
    <x v="15"/>
    <x v="15"/>
    <x v="69"/>
    <m/>
    <x v="44"/>
    <s v="Wpłaty na PPK finansowane przez podmiot zatrudniający"/>
    <n v="0"/>
    <n v="39"/>
    <m/>
    <n v="226"/>
    <n v="214.7"/>
    <n v="-11.300000000000011"/>
    <n v="-5.0000000000000051E-2"/>
    <x v="232"/>
    <x v="272"/>
    <x v="272"/>
  </r>
  <r>
    <n v="512"/>
    <x v="15"/>
    <x v="15"/>
    <x v="70"/>
    <s v="85415"/>
    <x v="0"/>
    <s v="Pomoc materialna dla uczniów o charakterze socjalnym"/>
    <n v="196039.67999999999"/>
    <n v="176065"/>
    <n v="0"/>
    <n v="121000"/>
    <n v="121000"/>
    <n v="0"/>
    <m/>
    <x v="0"/>
    <x v="0"/>
    <x v="0"/>
  </r>
  <r>
    <n v="513"/>
    <x v="15"/>
    <x v="15"/>
    <x v="70"/>
    <m/>
    <x v="101"/>
    <s v="Stypendia dla uczniów"/>
    <n v="182077.6"/>
    <n v="162910"/>
    <m/>
    <n v="121000"/>
    <n v="121000"/>
    <n v="0"/>
    <n v="0"/>
    <x v="0"/>
    <x v="0"/>
    <x v="0"/>
  </r>
  <r>
    <n v="514"/>
    <x v="15"/>
    <x v="15"/>
    <x v="70"/>
    <m/>
    <x v="102"/>
    <s v=" Inne formy pomocy dla uczniów"/>
    <n v="13962.08"/>
    <n v="13155"/>
    <m/>
    <n v="0"/>
    <n v="0"/>
    <n v="0"/>
    <e v="#DIV/0!"/>
    <x v="0"/>
    <x v="0"/>
    <x v="0"/>
  </r>
  <r>
    <n v="515"/>
    <x v="15"/>
    <x v="15"/>
    <x v="71"/>
    <s v="85416"/>
    <x v="0"/>
    <s v="Pomoc materialna dla uczniów o charakterze motywacyjnym"/>
    <n v="0"/>
    <n v="42000"/>
    <n v="0"/>
    <n v="42100"/>
    <n v="42100"/>
    <n v="0"/>
    <m/>
    <x v="0"/>
    <x v="0"/>
    <x v="0"/>
  </r>
  <r>
    <n v="516"/>
    <x v="15"/>
    <x v="15"/>
    <x v="71"/>
    <m/>
    <x v="101"/>
    <s v="Stypendia dla uczniów"/>
    <n v="0"/>
    <n v="42000"/>
    <m/>
    <n v="32500"/>
    <n v="32500"/>
    <n v="0"/>
    <n v="0"/>
    <x v="0"/>
    <x v="0"/>
    <x v="0"/>
  </r>
  <r>
    <n v="517"/>
    <x v="15"/>
    <x v="15"/>
    <x v="71"/>
    <m/>
    <x v="85"/>
    <s v="Zakup środków dydaktycznych i książek"/>
    <n v="0"/>
    <n v="0"/>
    <m/>
    <n v="9600"/>
    <n v="9600"/>
    <n v="0"/>
    <n v="0"/>
    <x v="0"/>
    <x v="0"/>
    <x v="0"/>
  </r>
  <r>
    <n v="518"/>
    <x v="15"/>
    <x v="15"/>
    <x v="72"/>
    <s v="85446"/>
    <x v="0"/>
    <s v="Dokształcanie i doskonalenie nauczycieli"/>
    <n v="1500"/>
    <n v="4292"/>
    <n v="0"/>
    <n v="2680"/>
    <n v="2546"/>
    <n v="-134"/>
    <m/>
    <x v="0"/>
    <x v="0"/>
    <x v="0"/>
  </r>
  <r>
    <n v="519"/>
    <x v="15"/>
    <x v="15"/>
    <x v="72"/>
    <m/>
    <x v="9"/>
    <s v="Zakup usług pozostałych"/>
    <n v="1500"/>
    <n v="2500"/>
    <m/>
    <n v="1200"/>
    <n v="1140"/>
    <n v="-60"/>
    <n v="-0.05"/>
    <x v="233"/>
    <x v="273"/>
    <x v="273"/>
  </r>
  <r>
    <n v="520"/>
    <x v="15"/>
    <x v="15"/>
    <x v="72"/>
    <m/>
    <x v="43"/>
    <s v="Szkolenia pracowników niebędących członkami korpusu służby cywilnej"/>
    <n v="0"/>
    <n v="1792"/>
    <m/>
    <n v="1480"/>
    <n v="1406"/>
    <n v="-74"/>
    <n v="-0.05"/>
    <x v="234"/>
    <x v="274"/>
    <x v="274"/>
  </r>
  <r>
    <n v="521"/>
    <x v="15"/>
    <x v="15"/>
    <x v="73"/>
    <s v="85495"/>
    <x v="0"/>
    <s v="Pozostała działalność"/>
    <n v="2000"/>
    <n v="4000"/>
    <n v="0"/>
    <n v="5000"/>
    <n v="5000"/>
    <n v="0"/>
    <m/>
    <x v="0"/>
    <x v="0"/>
    <x v="0"/>
  </r>
  <r>
    <n v="522"/>
    <x v="15"/>
    <x v="15"/>
    <x v="73"/>
    <m/>
    <x v="63"/>
    <s v="Dotacje celowe z budżetu jednostki samorządu terytorialnego, udzielone w trybie art. 221 ustawy, na finansowanie lub dofinansowanie zadań zleconych do realizacji organizacjom prowadzącym działalność pożytku publicznego"/>
    <n v="2000"/>
    <n v="4000"/>
    <m/>
    <n v="5000"/>
    <n v="5000"/>
    <n v="0"/>
    <n v="0"/>
    <x v="0"/>
    <x v="0"/>
    <x v="0"/>
  </r>
  <r>
    <n v="523"/>
    <x v="16"/>
    <x v="16"/>
    <x v="0"/>
    <m/>
    <x v="0"/>
    <s v="Rodzina"/>
    <n v="54672035.25"/>
    <n v="52191626.939999998"/>
    <n v="0"/>
    <n v="23454673.770000003"/>
    <n v="23376035.381499998"/>
    <n v="-78638.388499999972"/>
    <m/>
    <x v="0"/>
    <x v="0"/>
    <x v="0"/>
  </r>
  <r>
    <n v="524"/>
    <x v="16"/>
    <x v="16"/>
    <x v="74"/>
    <s v="85501"/>
    <x v="0"/>
    <s v="Świadczenie wychowawcze"/>
    <n v="44196233.420000002"/>
    <n v="42924860.399999999"/>
    <n v="0"/>
    <n v="14995484"/>
    <n v="14989110.9"/>
    <n v="-6373.0999999999995"/>
    <m/>
    <x v="0"/>
    <x v="0"/>
    <x v="0"/>
  </r>
  <r>
    <n v="525"/>
    <x v="16"/>
    <x v="16"/>
    <x v="74"/>
    <m/>
    <x v="33"/>
    <s v="Wydatki osobowe niezaliczone do wynagrodzeń"/>
    <n v="0"/>
    <n v="0"/>
    <m/>
    <n v="800"/>
    <n v="760"/>
    <n v="-40"/>
    <n v="-0.05"/>
    <x v="235"/>
    <x v="275"/>
    <x v="275"/>
  </r>
  <r>
    <n v="526"/>
    <x v="16"/>
    <x v="16"/>
    <x v="74"/>
    <m/>
    <x v="88"/>
    <s v="Świadczenia społeczne"/>
    <n v="43913978.469999999"/>
    <n v="42560000"/>
    <m/>
    <n v="14868022"/>
    <n v="14868022"/>
    <n v="0"/>
    <n v="0"/>
    <x v="0"/>
    <x v="0"/>
    <x v="0"/>
  </r>
  <r>
    <n v="527"/>
    <x v="16"/>
    <x v="16"/>
    <x v="74"/>
    <m/>
    <x v="31"/>
    <s v="Wynagrodzenia osobowe pracowników"/>
    <n v="172831.53"/>
    <n v="217000"/>
    <m/>
    <n v="54120"/>
    <n v="51414"/>
    <n v="-2706"/>
    <n v="-0.05"/>
    <x v="236"/>
    <x v="276"/>
    <x v="276"/>
  </r>
  <r>
    <n v="528"/>
    <x v="16"/>
    <x v="16"/>
    <x v="74"/>
    <m/>
    <x v="34"/>
    <s v="Dodatkowe wynagrodzenie roczne"/>
    <n v="10945.96"/>
    <n v="12528.35"/>
    <m/>
    <n v="13161"/>
    <n v="12502.95"/>
    <n v="-658.04999999999927"/>
    <n v="-4.9999999999999947E-2"/>
    <x v="237"/>
    <x v="277"/>
    <x v="277"/>
  </r>
  <r>
    <n v="529"/>
    <x v="16"/>
    <x v="16"/>
    <x v="74"/>
    <m/>
    <x v="5"/>
    <s v="Składki na ubezpieczenia społeczne"/>
    <n v="27736.400000000001"/>
    <n v="43400"/>
    <m/>
    <n v="11585"/>
    <n v="11005.75"/>
    <n v="-579.25"/>
    <n v="-0.05"/>
    <x v="238"/>
    <x v="278"/>
    <x v="278"/>
  </r>
  <r>
    <n v="530"/>
    <x v="16"/>
    <x v="16"/>
    <x v="74"/>
    <m/>
    <x v="6"/>
    <s v="Składki na Fundusz Pracy oraz Fundusz Solidarnościowy"/>
    <n v="3884.69"/>
    <n v="6051"/>
    <m/>
    <n v="1648"/>
    <n v="1565.6"/>
    <n v="-82.400000000000091"/>
    <n v="-5.0000000000000058E-2"/>
    <x v="239"/>
    <x v="279"/>
    <x v="279"/>
  </r>
  <r>
    <n v="531"/>
    <x v="16"/>
    <x v="16"/>
    <x v="74"/>
    <m/>
    <x v="21"/>
    <s v="Zakup materiałów i wyposażenia"/>
    <n v="14552.82"/>
    <n v="8000"/>
    <m/>
    <n v="6000"/>
    <n v="5700"/>
    <n v="-300"/>
    <n v="-0.05"/>
    <x v="88"/>
    <x v="280"/>
    <x v="280"/>
  </r>
  <r>
    <n v="532"/>
    <x v="16"/>
    <x v="16"/>
    <x v="74"/>
    <m/>
    <x v="23"/>
    <s v="Zakup energii"/>
    <n v="0"/>
    <n v="0"/>
    <m/>
    <n v="1000"/>
    <n v="950"/>
    <n v="-50"/>
    <n v="-0.05"/>
    <x v="32"/>
    <x v="281"/>
    <x v="281"/>
  </r>
  <r>
    <n v="533"/>
    <x v="16"/>
    <x v="16"/>
    <x v="74"/>
    <m/>
    <x v="9"/>
    <s v="Zakup usług pozostałych"/>
    <n v="31818.92"/>
    <n v="53844.01"/>
    <m/>
    <n v="28204.06"/>
    <n v="26793.857"/>
    <n v="-1410.2030000000013"/>
    <n v="-5.0000000000000044E-2"/>
    <x v="240"/>
    <x v="282"/>
    <x v="282"/>
  </r>
  <r>
    <n v="534"/>
    <x v="16"/>
    <x v="16"/>
    <x v="74"/>
    <m/>
    <x v="38"/>
    <s v="Opłaty z tytułu zakupu usług telekomunikacyjnych"/>
    <n v="1075.67"/>
    <n v="1800"/>
    <m/>
    <n v="0"/>
    <n v="0"/>
    <n v="0"/>
    <e v="#DIV/0!"/>
    <x v="0"/>
    <x v="0"/>
    <x v="0"/>
  </r>
  <r>
    <n v="535"/>
    <x v="16"/>
    <x v="16"/>
    <x v="74"/>
    <m/>
    <x v="39"/>
    <s v="Opłaty za administrowanie i czynsze za budynki, lokale i pomieszczenia garażowe"/>
    <n v="14358.18"/>
    <n v="15036"/>
    <m/>
    <n v="2588.16"/>
    <n v="2458.752"/>
    <n v="-129.4079999999999"/>
    <n v="-4.9999999999999968E-2"/>
    <x v="241"/>
    <x v="283"/>
    <x v="283"/>
  </r>
  <r>
    <n v="536"/>
    <x v="16"/>
    <x v="16"/>
    <x v="74"/>
    <m/>
    <x v="40"/>
    <s v="Podróże służbowe krajowe"/>
    <n v="0"/>
    <n v="500"/>
    <m/>
    <n v="0"/>
    <n v="0"/>
    <n v="0"/>
    <e v="#DIV/0!"/>
    <x v="0"/>
    <x v="0"/>
    <x v="0"/>
  </r>
  <r>
    <n v="537"/>
    <x v="16"/>
    <x v="16"/>
    <x v="74"/>
    <m/>
    <x v="42"/>
    <s v="Odpisy na zakładowy fundusz świadczeń socjalnych"/>
    <n v="4650.78"/>
    <n v="6201.04"/>
    <m/>
    <n v="4650.78"/>
    <n v="4418.241"/>
    <n v="-232.53899999999976"/>
    <n v="-4.9999999999999954E-2"/>
    <x v="242"/>
    <x v="284"/>
    <x v="284"/>
  </r>
  <r>
    <n v="538"/>
    <x v="16"/>
    <x v="16"/>
    <x v="74"/>
    <m/>
    <x v="43"/>
    <s v="Szkolenia pracowników niebędących członkami korpusu służby cywilnej"/>
    <n v="400"/>
    <n v="500"/>
    <m/>
    <n v="0"/>
    <n v="0"/>
    <n v="0"/>
    <e v="#DIV/0!"/>
    <x v="0"/>
    <x v="0"/>
    <x v="0"/>
  </r>
  <r>
    <n v="539"/>
    <x v="16"/>
    <x v="16"/>
    <x v="74"/>
    <m/>
    <x v="44"/>
    <s v="Wpłaty na PPK finansowane przez podmiot zatrudniający"/>
    <n v="0"/>
    <n v="0"/>
    <m/>
    <n v="3705"/>
    <n v="3519.75"/>
    <n v="-185.25"/>
    <n v="-0.05"/>
    <x v="243"/>
    <x v="285"/>
    <x v="285"/>
  </r>
  <r>
    <n v="540"/>
    <x v="16"/>
    <x v="16"/>
    <x v="75"/>
    <s v="85502"/>
    <x v="0"/>
    <s v="Świadczenia rodzinne, świadczenie z funduszu alimentacyjnego oraz składki na ubezpieczenia emerytalne i rentowe z ubezpieczenia społecznego"/>
    <n v="8476343.8200000003"/>
    <n v="8481641"/>
    <n v="0"/>
    <n v="7596989.1300000008"/>
    <n v="7556583.8734999998"/>
    <n v="-40405.256499999967"/>
    <m/>
    <x v="0"/>
    <x v="0"/>
    <x v="0"/>
  </r>
  <r>
    <n v="541"/>
    <x v="16"/>
    <x v="16"/>
    <x v="75"/>
    <m/>
    <x v="33"/>
    <s v="Wydatki osobowe niezaliczone do wynagrodzeń"/>
    <n v="2163.1999999999998"/>
    <n v="2000"/>
    <m/>
    <n v="3000"/>
    <n v="2850"/>
    <n v="-150"/>
    <n v="-0.05"/>
    <x v="244"/>
    <x v="286"/>
    <x v="286"/>
  </r>
  <r>
    <n v="542"/>
    <x v="16"/>
    <x v="16"/>
    <x v="75"/>
    <m/>
    <x v="88"/>
    <s v="Świadczenia społeczne"/>
    <n v="7658590.5199999996"/>
    <n v="7554949.4000000004"/>
    <m/>
    <n v="6788884"/>
    <n v="6788884"/>
    <n v="0"/>
    <n v="0"/>
    <x v="0"/>
    <x v="0"/>
    <x v="0"/>
  </r>
  <r>
    <n v="543"/>
    <x v="16"/>
    <x v="16"/>
    <x v="75"/>
    <m/>
    <x v="31"/>
    <s v="Wynagrodzenia osobowe pracowników"/>
    <n v="255209.74"/>
    <n v="280900"/>
    <m/>
    <n v="303156"/>
    <n v="287998.2"/>
    <n v="-15157.799999999988"/>
    <n v="-4.9999999999999961E-2"/>
    <x v="245"/>
    <x v="287"/>
    <x v="287"/>
  </r>
  <r>
    <n v="544"/>
    <x v="16"/>
    <x v="16"/>
    <x v="75"/>
    <m/>
    <x v="34"/>
    <s v="Dodatkowe wynagrodzenie roczne"/>
    <n v="23412.74"/>
    <n v="24315.85"/>
    <m/>
    <n v="25084.61"/>
    <n v="23830.379499999999"/>
    <n v="-1254.2305000000015"/>
    <n v="-5.0000000000000058E-2"/>
    <x v="246"/>
    <x v="288"/>
    <x v="288"/>
  </r>
  <r>
    <n v="545"/>
    <x v="16"/>
    <x v="16"/>
    <x v="75"/>
    <m/>
    <x v="5"/>
    <s v="Składki na ubezpieczenia społeczne"/>
    <n v="437293.11"/>
    <n v="492364"/>
    <m/>
    <n v="395138.03"/>
    <n v="375381.12850000005"/>
    <n v="-19756.901499999978"/>
    <n v="-4.999999999999994E-2"/>
    <x v="247"/>
    <x v="289"/>
    <x v="289"/>
  </r>
  <r>
    <n v="546"/>
    <x v="16"/>
    <x v="16"/>
    <x v="75"/>
    <m/>
    <x v="6"/>
    <s v="Składki na Fundusz Pracy oraz Fundusz Solidarnościowy"/>
    <n v="5036.3999999999996"/>
    <n v="6822"/>
    <m/>
    <n v="7427.32"/>
    <n v="7055.9539999999997"/>
    <n v="-371.36599999999999"/>
    <n v="-0.05"/>
    <x v="248"/>
    <x v="290"/>
    <x v="290"/>
  </r>
  <r>
    <n v="547"/>
    <x v="16"/>
    <x v="16"/>
    <x v="75"/>
    <m/>
    <x v="7"/>
    <s v="Wynagrodzenia bezosobowe"/>
    <n v="0"/>
    <n v="8856"/>
    <m/>
    <n v="0"/>
    <n v="0"/>
    <n v="0"/>
    <e v="#DIV/0!"/>
    <x v="0"/>
    <x v="0"/>
    <x v="0"/>
  </r>
  <r>
    <n v="548"/>
    <x v="16"/>
    <x v="16"/>
    <x v="75"/>
    <m/>
    <x v="21"/>
    <s v="Zakup materiałów i wyposażenia"/>
    <n v="13550.95"/>
    <n v="22000"/>
    <m/>
    <n v="22000"/>
    <n v="20900"/>
    <n v="-1100"/>
    <n v="-0.05"/>
    <x v="249"/>
    <x v="291"/>
    <x v="291"/>
  </r>
  <r>
    <n v="549"/>
    <x v="16"/>
    <x v="16"/>
    <x v="75"/>
    <m/>
    <x v="23"/>
    <s v="Zakup energii"/>
    <n v="1866.17"/>
    <n v="1000"/>
    <m/>
    <n v="1200"/>
    <n v="1140"/>
    <n v="-60"/>
    <n v="-0.05"/>
    <x v="233"/>
    <x v="292"/>
    <x v="292"/>
  </r>
  <r>
    <n v="550"/>
    <x v="16"/>
    <x v="16"/>
    <x v="75"/>
    <m/>
    <x v="37"/>
    <s v="Zakup usług zdrowotnych"/>
    <n v="910.85"/>
    <n v="565"/>
    <m/>
    <n v="1165"/>
    <n v="1106.75"/>
    <n v="-58.25"/>
    <n v="-0.05"/>
    <x v="250"/>
    <x v="293"/>
    <x v="293"/>
  </r>
  <r>
    <n v="551"/>
    <x v="16"/>
    <x v="16"/>
    <x v="75"/>
    <m/>
    <x v="9"/>
    <s v="Zakup usług pozostałych"/>
    <n v="56640.49"/>
    <n v="68091.710000000006"/>
    <m/>
    <n v="35500"/>
    <n v="33725"/>
    <n v="-1775"/>
    <n v="-0.05"/>
    <x v="251"/>
    <x v="294"/>
    <x v="294"/>
  </r>
  <r>
    <n v="552"/>
    <x v="16"/>
    <x v="16"/>
    <x v="75"/>
    <m/>
    <x v="38"/>
    <s v="Opłaty z tytułu zakupu usług telekomunikacyjnych"/>
    <n v="1384.36"/>
    <n v="1827"/>
    <m/>
    <n v="2000"/>
    <n v="1900"/>
    <n v="-100"/>
    <n v="-0.05"/>
    <x v="57"/>
    <x v="295"/>
    <x v="295"/>
  </r>
  <r>
    <n v="553"/>
    <x v="16"/>
    <x v="16"/>
    <x v="75"/>
    <m/>
    <x v="39"/>
    <s v="Opłaty za administrowanie i czynsze za budynki, lokale i pomieszczenia garażowe"/>
    <n v="10059.33"/>
    <n v="10535"/>
    <m/>
    <n v="1814"/>
    <n v="1723.3"/>
    <n v="-90.700000000000045"/>
    <n v="-5.0000000000000024E-2"/>
    <x v="252"/>
    <x v="296"/>
    <x v="296"/>
  </r>
  <r>
    <n v="554"/>
    <x v="16"/>
    <x v="16"/>
    <x v="75"/>
    <m/>
    <x v="40"/>
    <s v="Podróże służbowe krajowe"/>
    <n v="20.399999999999999"/>
    <n v="0"/>
    <m/>
    <n v="300"/>
    <n v="285"/>
    <n v="-15"/>
    <n v="-0.05"/>
    <x v="253"/>
    <x v="297"/>
    <x v="297"/>
  </r>
  <r>
    <n v="555"/>
    <x v="16"/>
    <x v="16"/>
    <x v="75"/>
    <m/>
    <x v="8"/>
    <s v="Różne opłaty i składki"/>
    <n v="0"/>
    <n v="200"/>
    <m/>
    <n v="200"/>
    <n v="190"/>
    <n v="-10"/>
    <n v="-0.05"/>
    <x v="62"/>
    <x v="298"/>
    <x v="298"/>
  </r>
  <r>
    <n v="556"/>
    <x v="16"/>
    <x v="16"/>
    <x v="75"/>
    <m/>
    <x v="42"/>
    <s v="Odpisy na zakładowy fundusz świadczeń socjalnych"/>
    <n v="9301.56"/>
    <n v="6201.04"/>
    <m/>
    <n v="4650.78"/>
    <n v="4418.241"/>
    <n v="-232.53899999999976"/>
    <n v="-4.9999999999999954E-2"/>
    <x v="242"/>
    <x v="299"/>
    <x v="299"/>
  </r>
  <r>
    <n v="557"/>
    <x v="16"/>
    <x v="16"/>
    <x v="75"/>
    <m/>
    <x v="43"/>
    <s v="Szkolenia pracowników niebędących członkami korpusu służby cywilnej"/>
    <n v="904"/>
    <n v="1014"/>
    <m/>
    <n v="1500"/>
    <n v="1425"/>
    <n v="-75"/>
    <n v="-0.05"/>
    <x v="11"/>
    <x v="300"/>
    <x v="300"/>
  </r>
  <r>
    <n v="558"/>
    <x v="16"/>
    <x v="16"/>
    <x v="75"/>
    <m/>
    <x v="44"/>
    <s v="Wpłaty na PPK finansowane przez podmiot zatrudniający"/>
    <n v="0"/>
    <n v="0"/>
    <m/>
    <n v="3969.39"/>
    <n v="3770.9204999999997"/>
    <n v="-198.46950000000015"/>
    <n v="-5.0000000000000037E-2"/>
    <x v="254"/>
    <x v="301"/>
    <x v="301"/>
  </r>
  <r>
    <n v="559"/>
    <x v="16"/>
    <x v="16"/>
    <x v="76"/>
    <s v="85503"/>
    <x v="0"/>
    <s v="Karta Dużej Rodziny"/>
    <n v="2003.9099999999999"/>
    <n v="884.54000000000008"/>
    <n v="0"/>
    <n v="0"/>
    <n v="0"/>
    <n v="0"/>
    <m/>
    <x v="0"/>
    <x v="0"/>
    <x v="0"/>
  </r>
  <r>
    <n v="560"/>
    <x v="16"/>
    <x v="16"/>
    <x v="76"/>
    <m/>
    <x v="31"/>
    <s v="Wynagrodzenia osobowe pracowników"/>
    <n v="1694.55"/>
    <n v="739.34"/>
    <m/>
    <n v="0"/>
    <n v="0"/>
    <n v="0"/>
    <e v="#DIV/0!"/>
    <x v="0"/>
    <x v="0"/>
    <x v="0"/>
  </r>
  <r>
    <n v="561"/>
    <x v="16"/>
    <x v="16"/>
    <x v="76"/>
    <m/>
    <x v="5"/>
    <s v="Składki na ubezpieczenia społeczne"/>
    <n v="291.27999999999997"/>
    <n v="127.09"/>
    <m/>
    <n v="0"/>
    <n v="0"/>
    <n v="0"/>
    <e v="#DIV/0!"/>
    <x v="0"/>
    <x v="0"/>
    <x v="0"/>
  </r>
  <r>
    <n v="562"/>
    <x v="16"/>
    <x v="16"/>
    <x v="76"/>
    <m/>
    <x v="6"/>
    <s v="Składki na Fundusz Pracy oraz Fundusz Solidarnościowy"/>
    <n v="18.079999999999998"/>
    <n v="18.11"/>
    <m/>
    <n v="0"/>
    <n v="0"/>
    <n v="0"/>
    <e v="#DIV/0!"/>
    <x v="0"/>
    <x v="0"/>
    <x v="0"/>
  </r>
  <r>
    <n v="563"/>
    <x v="16"/>
    <x v="16"/>
    <x v="77"/>
    <s v="85504"/>
    <x v="0"/>
    <s v="Wspieranie rodziny"/>
    <n v="1508171.25"/>
    <n v="88246"/>
    <n v="0"/>
    <n v="91351.64"/>
    <n v="86784.058000000005"/>
    <n v="-4567.5819999999994"/>
    <m/>
    <x v="0"/>
    <x v="0"/>
    <x v="0"/>
  </r>
  <r>
    <n v="564"/>
    <x v="16"/>
    <x v="16"/>
    <x v="77"/>
    <m/>
    <x v="88"/>
    <s v="Świadczenia społeczne"/>
    <n v="1407900"/>
    <n v="0"/>
    <m/>
    <n v="0"/>
    <n v="0"/>
    <n v="0"/>
    <e v="#DIV/0!"/>
    <x v="0"/>
    <x v="0"/>
    <x v="0"/>
  </r>
  <r>
    <n v="565"/>
    <x v="16"/>
    <x v="16"/>
    <x v="77"/>
    <m/>
    <x v="31"/>
    <s v="Wynagrodzenia osobowe pracowników"/>
    <n v="73167.7"/>
    <n v="66133.36"/>
    <m/>
    <n v="67145"/>
    <n v="63787.75"/>
    <n v="-3357.25"/>
    <n v="-0.05"/>
    <x v="255"/>
    <x v="302"/>
    <x v="302"/>
  </r>
  <r>
    <n v="566"/>
    <x v="16"/>
    <x v="16"/>
    <x v="77"/>
    <m/>
    <x v="34"/>
    <s v="Dodatkowe wynagrodzenie roczne"/>
    <n v="4338.3900000000003"/>
    <n v="4614.38"/>
    <m/>
    <n v="5707.33"/>
    <n v="5421.9634999999998"/>
    <n v="-285.36650000000009"/>
    <n v="-5.0000000000000017E-2"/>
    <x v="256"/>
    <x v="303"/>
    <x v="303"/>
  </r>
  <r>
    <n v="567"/>
    <x v="16"/>
    <x v="16"/>
    <x v="77"/>
    <m/>
    <x v="5"/>
    <s v="Składki na ubezpieczenia społeczne"/>
    <n v="12237.35"/>
    <n v="13120"/>
    <m/>
    <n v="12545.17"/>
    <n v="11917.9115"/>
    <n v="-627.25849999999991"/>
    <n v="-4.9999999999999996E-2"/>
    <x v="257"/>
    <x v="304"/>
    <x v="304"/>
  </r>
  <r>
    <n v="568"/>
    <x v="16"/>
    <x v="16"/>
    <x v="77"/>
    <m/>
    <x v="6"/>
    <s v="Składki na Fundusz Pracy oraz Fundusz Solidarnościowy"/>
    <n v="1677.61"/>
    <n v="1828"/>
    <m/>
    <n v="1784.88"/>
    <n v="1695.6360000000002"/>
    <n v="-89.243999999999915"/>
    <n v="-4.9999999999999947E-2"/>
    <x v="258"/>
    <x v="305"/>
    <x v="305"/>
  </r>
  <r>
    <n v="569"/>
    <x v="16"/>
    <x v="16"/>
    <x v="77"/>
    <m/>
    <x v="21"/>
    <s v="Zakup materiałów i wyposażenia"/>
    <n v="5174.5200000000004"/>
    <n v="0"/>
    <m/>
    <n v="0"/>
    <n v="0"/>
    <n v="0"/>
    <e v="#DIV/0!"/>
    <x v="0"/>
    <x v="0"/>
    <x v="0"/>
  </r>
  <r>
    <n v="570"/>
    <x v="16"/>
    <x v="16"/>
    <x v="77"/>
    <m/>
    <x v="9"/>
    <s v="Zakup usług pozostałych"/>
    <n v="1683"/>
    <n v="0"/>
    <m/>
    <n v="0"/>
    <n v="0"/>
    <n v="0"/>
    <e v="#DIV/0!"/>
    <x v="0"/>
    <x v="0"/>
    <x v="0"/>
  </r>
  <r>
    <n v="571"/>
    <x v="16"/>
    <x v="16"/>
    <x v="77"/>
    <m/>
    <x v="40"/>
    <s v="Podróże służbowe krajowe"/>
    <n v="142.41999999999999"/>
    <n v="500"/>
    <m/>
    <n v="500"/>
    <n v="475"/>
    <n v="-25"/>
    <n v="-0.05"/>
    <x v="61"/>
    <x v="306"/>
    <x v="306"/>
  </r>
  <r>
    <n v="572"/>
    <x v="16"/>
    <x v="16"/>
    <x v="77"/>
    <m/>
    <x v="42"/>
    <s v="Odpisy na zakładowy fundusz świadczeń socjalnych"/>
    <n v="1550.26"/>
    <n v="1550.26"/>
    <m/>
    <n v="1550.26"/>
    <n v="1472.7470000000001"/>
    <n v="-77.51299999999992"/>
    <n v="-4.9999999999999947E-2"/>
    <x v="259"/>
    <x v="307"/>
    <x v="307"/>
  </r>
  <r>
    <n v="573"/>
    <x v="16"/>
    <x v="16"/>
    <x v="77"/>
    <m/>
    <x v="43"/>
    <s v="Szkolenia pracowników niebędących członkami korpusu służby cywilnej"/>
    <n v="300"/>
    <n v="500"/>
    <m/>
    <n v="1000"/>
    <n v="950"/>
    <n v="-50"/>
    <n v="-0.05"/>
    <x v="32"/>
    <x v="308"/>
    <x v="308"/>
  </r>
  <r>
    <n v="574"/>
    <x v="16"/>
    <x v="16"/>
    <x v="77"/>
    <m/>
    <x v="44"/>
    <s v="Wpłaty na PPK finansowane przez podmiot zatrudniający"/>
    <n v="0"/>
    <n v="0"/>
    <m/>
    <n v="1119"/>
    <n v="1063.05"/>
    <n v="-55.950000000000045"/>
    <n v="-5.0000000000000037E-2"/>
    <x v="260"/>
    <x v="309"/>
    <x v="309"/>
  </r>
  <r>
    <n v="575"/>
    <x v="16"/>
    <x v="16"/>
    <x v="78"/>
    <n v="85505"/>
    <x v="0"/>
    <s v="Tworzenie i funkcjonowanie żłobków"/>
    <n v="227060.84"/>
    <n v="0"/>
    <n v="0"/>
    <n v="0"/>
    <n v="0"/>
    <n v="0"/>
    <m/>
    <x v="0"/>
    <x v="0"/>
    <x v="0"/>
  </r>
  <r>
    <n v="576"/>
    <x v="16"/>
    <x v="16"/>
    <x v="78"/>
    <m/>
    <x v="103"/>
    <s v="Dotacje celowe przekazane gminie na zadania bieżące realizowane na podstawie porozumień (umów) między jednostkami samorządu terytorialnego"/>
    <n v="26810.84"/>
    <n v="0"/>
    <m/>
    <n v="0"/>
    <m/>
    <n v="0"/>
    <e v="#DIV/0!"/>
    <x v="0"/>
    <x v="0"/>
    <x v="0"/>
  </r>
  <r>
    <n v="577"/>
    <x v="16"/>
    <x v="16"/>
    <x v="78"/>
    <m/>
    <x v="84"/>
    <s v="Dotacja celowa z budżetu na finansowanie lub dofinansowanie zadań zleconych do realizacji pozostałym jednostkom nie zaliczanym do sektora finansów publicznych"/>
    <n v="200250"/>
    <n v="0"/>
    <m/>
    <n v="0"/>
    <m/>
    <n v="0"/>
    <e v="#DIV/0!"/>
    <x v="0"/>
    <x v="0"/>
    <x v="0"/>
  </r>
  <r>
    <n v="578"/>
    <x v="16"/>
    <x v="16"/>
    <x v="79"/>
    <n v="85507"/>
    <x v="0"/>
    <s v="Dzienni opiekunowie"/>
    <n v="15100"/>
    <n v="0"/>
    <n v="0"/>
    <n v="0"/>
    <n v="0"/>
    <n v="0"/>
    <m/>
    <x v="0"/>
    <x v="0"/>
    <x v="0"/>
  </r>
  <r>
    <n v="579"/>
    <x v="16"/>
    <x v="16"/>
    <x v="79"/>
    <m/>
    <x v="84"/>
    <s v="Dotacja celowa z budżetu na finansowanie lub dofinansowanie zadań zleconych do realizacji pozostałym jednostkom nie zaliczanym do sektora finansów publicznych"/>
    <n v="15100"/>
    <n v="0"/>
    <m/>
    <n v="0"/>
    <m/>
    <n v="0"/>
    <e v="#DIV/0!"/>
    <x v="0"/>
    <x v="0"/>
    <x v="0"/>
  </r>
  <r>
    <n v="580"/>
    <x v="16"/>
    <x v="16"/>
    <x v="80"/>
    <s v="85508"/>
    <x v="0"/>
    <s v="Rodziny zastępcze"/>
    <n v="181010.08"/>
    <n v="225000"/>
    <n v="0"/>
    <n v="225000"/>
    <n v="225000"/>
    <n v="0"/>
    <m/>
    <x v="0"/>
    <x v="0"/>
    <x v="0"/>
  </r>
  <r>
    <n v="581"/>
    <x v="16"/>
    <x v="16"/>
    <x v="80"/>
    <m/>
    <x v="80"/>
    <s v="Zakup usług przez jednostki samorządu terytorialnego od innych jednostek samorządu terytorialnego"/>
    <n v="181010.08"/>
    <n v="225000"/>
    <m/>
    <n v="225000"/>
    <n v="225000"/>
    <n v="0"/>
    <n v="0"/>
    <x v="0"/>
    <x v="0"/>
    <x v="0"/>
  </r>
  <r>
    <n v="582"/>
    <x v="16"/>
    <x v="16"/>
    <x v="81"/>
    <s v="85513"/>
    <x v="0"/>
    <s v="Składki na ubezpieczenie zdrowotne opłacane za osoby pobierające niektóre świadczenia rodzinne oraz za osoby pobierające zasiłki dla opiekunów"/>
    <n v="66111.929999999993"/>
    <n v="75495"/>
    <n v="0"/>
    <n v="54849"/>
    <n v="52106.55"/>
    <n v="-2742.4499999999971"/>
    <m/>
    <x v="0"/>
    <x v="0"/>
    <x v="0"/>
  </r>
  <r>
    <n v="583"/>
    <x v="16"/>
    <x v="16"/>
    <x v="81"/>
    <m/>
    <x v="87"/>
    <s v="Składki na ubezpieczenie zdrowotne"/>
    <n v="66111.929999999993"/>
    <n v="75495"/>
    <m/>
    <n v="54849"/>
    <n v="52106.55"/>
    <n v="-2742.4499999999971"/>
    <n v="-4.9999999999999947E-2"/>
    <x v="261"/>
    <x v="310"/>
    <x v="310"/>
  </r>
  <r>
    <n v="584"/>
    <x v="16"/>
    <x v="16"/>
    <x v="82"/>
    <s v="85516"/>
    <x v="0"/>
    <s v="System opieki nad dziećmi w wieku do lat 3"/>
    <n v="0"/>
    <n v="395500"/>
    <n v="0"/>
    <n v="491000"/>
    <n v="466450"/>
    <n v="-24550"/>
    <m/>
    <x v="0"/>
    <x v="0"/>
    <x v="0"/>
  </r>
  <r>
    <n v="585"/>
    <x v="16"/>
    <x v="16"/>
    <x v="82"/>
    <m/>
    <x v="12"/>
    <s v="Dotacje celowe przekazane gminie na zadania bieżące realizowane na podstawie porozumień (umów) między jednostkami samorządu terytorialnego"/>
    <n v="0"/>
    <n v="76000"/>
    <m/>
    <n v="80000"/>
    <n v="76000"/>
    <n v="-4000"/>
    <n v="-0.05"/>
    <x v="262"/>
    <x v="311"/>
    <x v="311"/>
  </r>
  <r>
    <n v="586"/>
    <x v="16"/>
    <x v="16"/>
    <x v="82"/>
    <m/>
    <x v="104"/>
    <s v="Dotacja celowa z budżetu na finansowanie lub dofinansowanie zadań zleconych do realizacji pozostałym jednostkom nie zaliczanym do sektora finansów publicznych"/>
    <n v="0"/>
    <n v="319500"/>
    <m/>
    <n v="411000"/>
    <n v="390450"/>
    <n v="-20550"/>
    <n v="-0.05"/>
    <x v="263"/>
    <x v="312"/>
    <x v="312"/>
  </r>
  <r>
    <n v="587"/>
    <x v="17"/>
    <x v="17"/>
    <x v="0"/>
    <m/>
    <x v="0"/>
    <s v="Gospodarka komunalna i ochrona środowiska"/>
    <n v="24472413.780000001"/>
    <n v="18038784.550000001"/>
    <n v="0"/>
    <n v="19045772.73"/>
    <n v="17731647.359499998"/>
    <n v="-1314125.3704999995"/>
    <m/>
    <x v="0"/>
    <x v="0"/>
    <x v="0"/>
  </r>
  <r>
    <n v="588"/>
    <x v="17"/>
    <x v="17"/>
    <x v="83"/>
    <s v="90001"/>
    <x v="0"/>
    <s v="Gospodarka ściekowa i ochrona wód"/>
    <n v="8779679.6999999993"/>
    <n v="557222.22"/>
    <n v="0"/>
    <n v="407000"/>
    <n v="390150"/>
    <n v="-16850"/>
    <m/>
    <x v="0"/>
    <x v="0"/>
    <x v="0"/>
  </r>
  <r>
    <n v="589"/>
    <x v="17"/>
    <x v="17"/>
    <x v="83"/>
    <m/>
    <x v="23"/>
    <s v="Zakup energii"/>
    <n v="27690.240000000002"/>
    <n v="34000"/>
    <m/>
    <n v="30000"/>
    <n v="28500"/>
    <n v="-1500"/>
    <n v="-0.05"/>
    <x v="39"/>
    <x v="313"/>
    <x v="313"/>
  </r>
  <r>
    <n v="590"/>
    <x v="17"/>
    <x v="17"/>
    <x v="83"/>
    <m/>
    <x v="9"/>
    <s v="Zakup usług pozostałych"/>
    <n v="554650.93000000005"/>
    <n v="270000"/>
    <m/>
    <n v="302000"/>
    <n v="286900"/>
    <n v="-15100"/>
    <n v="-0.05"/>
    <x v="264"/>
    <x v="314"/>
    <x v="314"/>
  </r>
  <r>
    <n v="591"/>
    <x v="17"/>
    <x v="17"/>
    <x v="83"/>
    <m/>
    <x v="22"/>
    <s v="Zakup usług obejmujących wykonanie ekspertyz, analiz i opinii"/>
    <n v="8884.7000000000007"/>
    <n v="4322.22"/>
    <m/>
    <n v="5000"/>
    <n v="4750"/>
    <n v="-250"/>
    <n v="-0.05"/>
    <x v="83"/>
    <x v="315"/>
    <x v="315"/>
  </r>
  <r>
    <n v="592"/>
    <x v="17"/>
    <x v="17"/>
    <x v="83"/>
    <m/>
    <x v="8"/>
    <s v="Różne opłaty i składki"/>
    <n v="0"/>
    <n v="150000"/>
    <m/>
    <n v="0"/>
    <n v="0"/>
    <n v="0"/>
    <e v="#DIV/0!"/>
    <x v="0"/>
    <x v="0"/>
    <x v="0"/>
  </r>
  <r>
    <n v="593"/>
    <x v="17"/>
    <x v="17"/>
    <x v="83"/>
    <m/>
    <x v="17"/>
    <s v="Opłaty na rzecz budżetów jednostek samorządu terytorialnego"/>
    <n v="8750.84"/>
    <n v="15000"/>
    <m/>
    <n v="0"/>
    <n v="0"/>
    <n v="0"/>
    <e v="#DIV/0!"/>
    <x v="0"/>
    <x v="0"/>
    <x v="0"/>
  </r>
  <r>
    <n v="594"/>
    <x v="17"/>
    <x v="17"/>
    <x v="83"/>
    <m/>
    <x v="3"/>
    <s v="Wydatki inwestycyjne jednostek budżetowych"/>
    <n v="327994.17"/>
    <n v="83900"/>
    <m/>
    <n v="70000"/>
    <n v="70000"/>
    <n v="0"/>
    <n v="0"/>
    <x v="0"/>
    <x v="0"/>
    <x v="0"/>
  </r>
  <r>
    <n v="595"/>
    <x v="17"/>
    <x v="17"/>
    <x v="83"/>
    <m/>
    <x v="105"/>
    <s v="Wydatki inwestycyjne jednostek budżetowych"/>
    <n v="6282138.0300000003"/>
    <n v="0"/>
    <m/>
    <n v="0"/>
    <n v="0"/>
    <n v="0"/>
    <e v="#DIV/0!"/>
    <x v="0"/>
    <x v="0"/>
    <x v="0"/>
  </r>
  <r>
    <n v="596"/>
    <x v="17"/>
    <x v="17"/>
    <x v="83"/>
    <m/>
    <x v="45"/>
    <s v="Wydatki inwestycyjne jednostek budżetowych"/>
    <n v="1569570.79"/>
    <n v="0"/>
    <m/>
    <n v="0"/>
    <n v="0"/>
    <n v="0"/>
    <e v="#DIV/0!"/>
    <x v="0"/>
    <x v="0"/>
    <x v="0"/>
  </r>
  <r>
    <n v="597"/>
    <x v="17"/>
    <x v="17"/>
    <x v="84"/>
    <s v="90002"/>
    <x v="0"/>
    <s v="Gospodarka odpadami komunalnymi"/>
    <n v="9703939.3599999994"/>
    <n v="10688992"/>
    <n v="0"/>
    <n v="12270528"/>
    <n v="11660001.600000001"/>
    <n v="-610526.39999999956"/>
    <m/>
    <x v="0"/>
    <x v="0"/>
    <x v="0"/>
  </r>
  <r>
    <n v="598"/>
    <x v="17"/>
    <x v="17"/>
    <x v="84"/>
    <m/>
    <x v="106"/>
    <s v="Wpłaty gmin i powiatów na rzecz innych jednostek samorządu terytorialnego oraz związków gmin, związków powiatowo-gminnych, związków powiatów, związków metropolitalnych na dofinansowanie zadań bieżących"/>
    <n v="0"/>
    <n v="3245.2"/>
    <m/>
    <n v="3266.1"/>
    <n v="3102.7950000000001"/>
    <n v="-163.30499999999984"/>
    <n v="-4.9999999999999954E-2"/>
    <x v="265"/>
    <x v="316"/>
    <x v="316"/>
  </r>
  <r>
    <n v="599"/>
    <x v="17"/>
    <x v="17"/>
    <x v="84"/>
    <m/>
    <x v="31"/>
    <s v="Wynagrodzenia osobowe pracowników"/>
    <n v="90246.84"/>
    <n v="208396"/>
    <m/>
    <n v="219000"/>
    <n v="208050"/>
    <n v="-10950"/>
    <n v="-0.05"/>
    <x v="266"/>
    <x v="317"/>
    <x v="317"/>
  </r>
  <r>
    <n v="600"/>
    <x v="17"/>
    <x v="17"/>
    <x v="84"/>
    <m/>
    <x v="5"/>
    <s v="Składki na ubezpieczenia społeczne"/>
    <n v="14166.32"/>
    <n v="26913"/>
    <m/>
    <n v="37264"/>
    <n v="35400.800000000003"/>
    <n v="-1863.1999999999971"/>
    <n v="-4.999999999999992E-2"/>
    <x v="267"/>
    <x v="318"/>
    <x v="318"/>
  </r>
  <r>
    <n v="601"/>
    <x v="17"/>
    <x v="17"/>
    <x v="84"/>
    <m/>
    <x v="6"/>
    <s v="Składki na Fundusz Pracy oraz Fundusz Solidarnościowy"/>
    <n v="1576.59"/>
    <n v="1400"/>
    <m/>
    <n v="5390"/>
    <n v="5120.5"/>
    <n v="-269.5"/>
    <n v="-0.05"/>
    <x v="268"/>
    <x v="319"/>
    <x v="319"/>
  </r>
  <r>
    <n v="602"/>
    <x v="17"/>
    <x v="17"/>
    <x v="84"/>
    <m/>
    <x v="21"/>
    <s v="Zakup materiałów i wyposażenia"/>
    <n v="0"/>
    <n v="10000"/>
    <m/>
    <n v="5000"/>
    <n v="4750"/>
    <n v="-250"/>
    <n v="-0.05"/>
    <x v="83"/>
    <x v="320"/>
    <x v="320"/>
  </r>
  <r>
    <n v="603"/>
    <x v="17"/>
    <x v="17"/>
    <x v="84"/>
    <m/>
    <x v="23"/>
    <s v="Zakup energii"/>
    <n v="1421.22"/>
    <n v="4000"/>
    <m/>
    <n v="4000"/>
    <n v="3800"/>
    <n v="-200"/>
    <n v="-0.05"/>
    <x v="221"/>
    <x v="321"/>
    <x v="321"/>
  </r>
  <r>
    <n v="604"/>
    <x v="17"/>
    <x v="17"/>
    <x v="84"/>
    <m/>
    <x v="9"/>
    <s v="Zakup usług pozostałych"/>
    <n v="9596224.0199999996"/>
    <n v="10031737.800000001"/>
    <m/>
    <n v="11933407.9"/>
    <n v="11336737.505000001"/>
    <n v="-596670.39499999955"/>
    <n v="-4.9999999999999961E-2"/>
    <x v="269"/>
    <x v="322"/>
    <x v="322"/>
  </r>
  <r>
    <n v="605"/>
    <x v="17"/>
    <x v="17"/>
    <x v="84"/>
    <m/>
    <x v="38"/>
    <s v="Opłaty z tytułu zakupu usług telekomunikacyjnych"/>
    <n v="304.37"/>
    <n v="2500"/>
    <m/>
    <n v="2000"/>
    <n v="1900"/>
    <n v="-100"/>
    <n v="-0.05"/>
    <x v="57"/>
    <x v="323"/>
    <x v="323"/>
  </r>
  <r>
    <n v="606"/>
    <x v="17"/>
    <x v="17"/>
    <x v="84"/>
    <m/>
    <x v="44"/>
    <s v="Wpłaty na PPK finansowane przez podmiot zatrudniający"/>
    <n v="0"/>
    <n v="800"/>
    <m/>
    <n v="1200"/>
    <n v="1140"/>
    <n v="-60"/>
    <n v="-0.05"/>
    <x v="233"/>
    <x v="324"/>
    <x v="324"/>
  </r>
  <r>
    <n v="607"/>
    <x v="17"/>
    <x v="17"/>
    <x v="84"/>
    <m/>
    <x v="107"/>
    <s v="Wydatki na zakup i objęcie akcji i udziałów"/>
    <n v="0"/>
    <n v="400000"/>
    <m/>
    <n v="0"/>
    <n v="0"/>
    <n v="0"/>
    <e v="#DIV/0!"/>
    <x v="0"/>
    <x v="0"/>
    <x v="0"/>
  </r>
  <r>
    <n v="608"/>
    <x v="17"/>
    <x v="17"/>
    <x v="84"/>
    <m/>
    <x v="3"/>
    <s v="Wydatki inwestycyjne jednostek budżetowych"/>
    <n v="0"/>
    <n v="0"/>
    <m/>
    <n v="60000"/>
    <n v="60000"/>
    <n v="0"/>
    <n v="0"/>
    <x v="0"/>
    <x v="0"/>
    <x v="0"/>
  </r>
  <r>
    <n v="609"/>
    <x v="17"/>
    <x v="17"/>
    <x v="85"/>
    <s v="90003"/>
    <x v="0"/>
    <s v="Oczyszczanie miast i wsi"/>
    <n v="274321.17"/>
    <n v="314386.96999999997"/>
    <n v="0"/>
    <n v="446454.54"/>
    <n v="446454.54"/>
    <n v="0"/>
    <m/>
    <x v="0"/>
    <x v="0"/>
    <x v="0"/>
  </r>
  <r>
    <n v="610"/>
    <x v="17"/>
    <x v="17"/>
    <x v="85"/>
    <m/>
    <x v="5"/>
    <s v="Składki na ubezpieczenia społeczne"/>
    <n v="751.92"/>
    <n v="3456.22"/>
    <m/>
    <n v="2242.7199999999998"/>
    <n v="2242.7199999999998"/>
    <n v="0"/>
    <n v="0"/>
    <x v="0"/>
    <x v="0"/>
    <x v="0"/>
  </r>
  <r>
    <n v="611"/>
    <x v="17"/>
    <x v="17"/>
    <x v="85"/>
    <m/>
    <x v="6"/>
    <s v="Składki na Fundusz Pracy oraz Fundusz Solidarnościowy"/>
    <n v="0"/>
    <n v="350.58"/>
    <m/>
    <n v="306.45"/>
    <n v="306.45"/>
    <n v="0"/>
    <n v="0"/>
    <x v="0"/>
    <x v="0"/>
    <x v="0"/>
  </r>
  <r>
    <n v="612"/>
    <x v="17"/>
    <x v="17"/>
    <x v="85"/>
    <m/>
    <x v="7"/>
    <s v="Wynagrodzenia bezosobowe"/>
    <n v="9824.02"/>
    <n v="28580.17"/>
    <m/>
    <n v="23508.15"/>
    <n v="23508.15"/>
    <n v="0"/>
    <n v="0"/>
    <x v="0"/>
    <x v="0"/>
    <x v="0"/>
  </r>
  <r>
    <n v="613"/>
    <x v="17"/>
    <x v="17"/>
    <x v="85"/>
    <m/>
    <x v="21"/>
    <s v="Zakup materiałów i wyposażenia"/>
    <n v="11553.68"/>
    <n v="18650"/>
    <m/>
    <n v="25222.47"/>
    <n v="25222.47"/>
    <n v="0"/>
    <n v="0"/>
    <x v="0"/>
    <x v="0"/>
    <x v="0"/>
  </r>
  <r>
    <n v="614"/>
    <x v="17"/>
    <x v="17"/>
    <x v="85"/>
    <m/>
    <x v="9"/>
    <s v="Zakup usług pozostałych"/>
    <n v="252191.55"/>
    <n v="263300"/>
    <m/>
    <n v="394987.13"/>
    <n v="394987.13"/>
    <n v="0"/>
    <n v="0"/>
    <x v="0"/>
    <x v="0"/>
    <x v="0"/>
  </r>
  <r>
    <n v="615"/>
    <x v="17"/>
    <x v="17"/>
    <x v="85"/>
    <m/>
    <x v="44"/>
    <s v="Wpłaty na PPK finansowane przez podmiot zatrudniający"/>
    <n v="0"/>
    <n v="50"/>
    <m/>
    <n v="187.62"/>
    <n v="187.62"/>
    <n v="0"/>
    <n v="0"/>
    <x v="0"/>
    <x v="0"/>
    <x v="0"/>
  </r>
  <r>
    <n v="616"/>
    <x v="17"/>
    <x v="17"/>
    <x v="86"/>
    <s v="90004"/>
    <x v="0"/>
    <s v="Utrzymanie zieleni w miastach i gminach"/>
    <n v="657510.85"/>
    <n v="891689.87"/>
    <n v="0"/>
    <n v="902895.90999999992"/>
    <n v="479738.01199999999"/>
    <n v="-423157.89799999999"/>
    <m/>
    <x v="0"/>
    <x v="0"/>
    <x v="0"/>
  </r>
  <r>
    <n v="617"/>
    <x v="17"/>
    <x v="17"/>
    <x v="86"/>
    <m/>
    <x v="5"/>
    <s v="Składki na ubezpieczenia społeczne"/>
    <n v="159.13999999999999"/>
    <n v="766.76"/>
    <m/>
    <n v="2280.23"/>
    <n v="2280.23"/>
    <n v="0"/>
    <n v="0"/>
    <x v="0"/>
    <x v="0"/>
    <x v="0"/>
  </r>
  <r>
    <n v="618"/>
    <x v="17"/>
    <x v="17"/>
    <x v="86"/>
    <m/>
    <x v="6"/>
    <s v="Składki na Fundusz Pracy oraz Fundusz Solidarnościowy"/>
    <n v="0"/>
    <n v="113.2"/>
    <m/>
    <n v="311.58"/>
    <n v="311.58"/>
    <n v="0"/>
    <n v="0"/>
    <x v="0"/>
    <x v="0"/>
    <x v="0"/>
  </r>
  <r>
    <n v="619"/>
    <x v="17"/>
    <x v="17"/>
    <x v="86"/>
    <m/>
    <x v="7"/>
    <s v="Wynagrodzenia bezosobowe"/>
    <n v="7151.73"/>
    <n v="4770.04"/>
    <m/>
    <n v="12717.43"/>
    <n v="12717.43"/>
    <n v="0"/>
    <n v="0"/>
    <x v="0"/>
    <x v="0"/>
    <x v="0"/>
  </r>
  <r>
    <n v="620"/>
    <x v="17"/>
    <x v="17"/>
    <x v="86"/>
    <m/>
    <x v="21"/>
    <s v="Zakup materiałów i wyposażenia"/>
    <n v="31139.34"/>
    <n v="54915.51"/>
    <m/>
    <n v="36533.46"/>
    <n v="34706.786999999997"/>
    <n v="-1826.6730000000025"/>
    <n v="-5.0000000000000072E-2"/>
    <x v="270"/>
    <x v="325"/>
    <x v="325"/>
  </r>
  <r>
    <n v="621"/>
    <x v="17"/>
    <x v="17"/>
    <x v="86"/>
    <m/>
    <x v="2"/>
    <s v="Zakup usług remontowych"/>
    <n v="0"/>
    <n v="960"/>
    <m/>
    <n v="8200"/>
    <n v="8200"/>
    <n v="0"/>
    <n v="0"/>
    <x v="0"/>
    <x v="0"/>
    <x v="0"/>
  </r>
  <r>
    <n v="622"/>
    <x v="17"/>
    <x v="17"/>
    <x v="86"/>
    <m/>
    <x v="9"/>
    <s v="Zakup usług pozostałych"/>
    <n v="570611.63"/>
    <n v="790906.91"/>
    <m/>
    <n v="842662.45"/>
    <n v="421331.22499999998"/>
    <n v="-421331.22499999998"/>
    <n v="-0.5"/>
    <x v="271"/>
    <x v="326"/>
    <x v="326"/>
  </r>
  <r>
    <n v="623"/>
    <x v="17"/>
    <x v="17"/>
    <x v="86"/>
    <m/>
    <x v="76"/>
    <s v="Zakup usług obejmujących wykonanie ekspertyz, analiz i opinii"/>
    <n v="5750"/>
    <n v="0"/>
    <m/>
    <n v="0"/>
    <n v="0"/>
    <n v="0"/>
    <e v="#DIV/0!"/>
    <x v="0"/>
    <x v="0"/>
    <x v="0"/>
  </r>
  <r>
    <n v="624"/>
    <x v="17"/>
    <x v="17"/>
    <x v="86"/>
    <m/>
    <x v="29"/>
    <s v="Różne opłaty i składki"/>
    <n v="19700"/>
    <n v="0"/>
    <m/>
    <n v="0"/>
    <n v="0"/>
    <n v="0"/>
    <e v="#DIV/0!"/>
    <x v="0"/>
    <x v="0"/>
    <x v="0"/>
  </r>
  <r>
    <n v="625"/>
    <x v="17"/>
    <x v="17"/>
    <x v="86"/>
    <m/>
    <x v="44"/>
    <s v="Wpłaty na PPK finansowane przez podmiot zatrudniający"/>
    <n v="0"/>
    <n v="0"/>
    <m/>
    <n v="190.76"/>
    <n v="190.76"/>
    <n v="0"/>
    <n v="0"/>
    <x v="0"/>
    <x v="0"/>
    <x v="0"/>
  </r>
  <r>
    <n v="626"/>
    <x v="17"/>
    <x v="17"/>
    <x v="86"/>
    <m/>
    <x v="28"/>
    <s v="Wydatki na zakupy inwestycyjne jednostek budżetowych"/>
    <n v="22999.01"/>
    <n v="39257.449999999997"/>
    <m/>
    <n v="0"/>
    <n v="0"/>
    <n v="0"/>
    <e v="#DIV/0!"/>
    <x v="0"/>
    <x v="0"/>
    <x v="0"/>
  </r>
  <r>
    <n v="627"/>
    <x v="17"/>
    <x v="17"/>
    <x v="87"/>
    <s v="90005"/>
    <x v="0"/>
    <s v="Ochrona powietrza atmosferycznego i klimatu"/>
    <n v="254723.08"/>
    <n v="553451.65"/>
    <n v="0"/>
    <n v="407000"/>
    <n v="329150"/>
    <n v="-77850"/>
    <m/>
    <x v="0"/>
    <x v="0"/>
    <x v="0"/>
  </r>
  <r>
    <n v="628"/>
    <x v="17"/>
    <x v="17"/>
    <x v="87"/>
    <m/>
    <x v="9"/>
    <s v="Zakup usług pozostałych"/>
    <n v="1198.8"/>
    <n v="51000"/>
    <m/>
    <n v="57000"/>
    <n v="54150"/>
    <n v="-2850"/>
    <n v="-0.05"/>
    <x v="272"/>
    <x v="327"/>
    <x v="327"/>
  </r>
  <r>
    <n v="629"/>
    <x v="17"/>
    <x v="17"/>
    <x v="87"/>
    <m/>
    <x v="22"/>
    <s v="Zakup usług obejmujących wykonanie ekspertyz, analiz i opinii"/>
    <n v="602.70000000000005"/>
    <n v="0"/>
    <m/>
    <n v="150000"/>
    <n v="75000"/>
    <n v="-75000"/>
    <n v="-0.5"/>
    <x v="273"/>
    <x v="328"/>
    <x v="328"/>
  </r>
  <r>
    <n v="630"/>
    <x v="17"/>
    <x v="17"/>
    <x v="87"/>
    <m/>
    <x v="65"/>
    <s v="Dotacje celowe z budżetu na finansowanie lub dofinansowanie kosztów realizacji inwestycji i zakupów inwestycyjnych jednostek nie zaliczanych do sektora finansów publicznych"/>
    <n v="252921.58"/>
    <n v="502451.65"/>
    <m/>
    <n v="200000"/>
    <n v="200000"/>
    <n v="0"/>
    <n v="0"/>
    <x v="0"/>
    <x v="0"/>
    <x v="0"/>
  </r>
  <r>
    <n v="631"/>
    <x v="17"/>
    <x v="17"/>
    <x v="88"/>
    <s v="90013"/>
    <x v="0"/>
    <s v="Schroniska dla zwierząt"/>
    <n v="368859.02"/>
    <n v="408770"/>
    <n v="0"/>
    <n v="455159.2"/>
    <n v="444159.2"/>
    <n v="-11000"/>
    <m/>
    <x v="0"/>
    <x v="0"/>
    <x v="0"/>
  </r>
  <r>
    <n v="632"/>
    <x v="17"/>
    <x v="17"/>
    <x v="88"/>
    <m/>
    <x v="106"/>
    <s v="Wpłaty gmin i powiatów na rzecz innych jednostek samorządu terytorialnego oraz związków gmin, związków powiatowo-gminnych, związków powiatów, związków metropolitalnych na dofinansowanie zadań bieżących"/>
    <n v="194712"/>
    <n v="212296.5"/>
    <m/>
    <n v="235159.2"/>
    <n v="235159.2"/>
    <n v="0"/>
    <n v="0"/>
    <x v="0"/>
    <x v="0"/>
    <x v="0"/>
  </r>
  <r>
    <n v="633"/>
    <x v="17"/>
    <x v="17"/>
    <x v="88"/>
    <m/>
    <x v="21"/>
    <s v="Zakup materiałów i wyposażenia"/>
    <n v="0"/>
    <n v="2000"/>
    <m/>
    <n v="3000"/>
    <n v="2850"/>
    <n v="-150"/>
    <n v="-0.05"/>
    <x v="244"/>
    <x v="329"/>
    <x v="329"/>
  </r>
  <r>
    <n v="634"/>
    <x v="17"/>
    <x v="17"/>
    <x v="88"/>
    <m/>
    <x v="9"/>
    <s v="Zakup usług pozostałych"/>
    <n v="174147.02"/>
    <n v="194473.5"/>
    <m/>
    <n v="217000"/>
    <n v="206150"/>
    <n v="-10850"/>
    <n v="-0.05"/>
    <x v="274"/>
    <x v="330"/>
    <x v="330"/>
  </r>
  <r>
    <n v="635"/>
    <x v="17"/>
    <x v="17"/>
    <x v="89"/>
    <s v="90015"/>
    <x v="0"/>
    <s v="Oświetlenie ulic, placów i dróg"/>
    <n v="2586705.91"/>
    <n v="2746852.4699999997"/>
    <n v="0"/>
    <n v="3191332.89"/>
    <n v="3049825.39"/>
    <n v="-141507.5"/>
    <m/>
    <x v="0"/>
    <x v="0"/>
    <x v="0"/>
  </r>
  <r>
    <n v="636"/>
    <x v="17"/>
    <x v="17"/>
    <x v="89"/>
    <m/>
    <x v="21"/>
    <s v="Zakup materiałów i wyposażenia"/>
    <n v="0"/>
    <n v="8000"/>
    <m/>
    <n v="0"/>
    <n v="0"/>
    <n v="0"/>
    <e v="#DIV/0!"/>
    <x v="0"/>
    <x v="0"/>
    <x v="0"/>
  </r>
  <r>
    <n v="637"/>
    <x v="17"/>
    <x v="17"/>
    <x v="89"/>
    <m/>
    <x v="23"/>
    <s v="Zakup energii"/>
    <n v="1179703.33"/>
    <n v="1439000"/>
    <m/>
    <n v="1900000"/>
    <n v="1805000"/>
    <n v="-95000"/>
    <n v="-0.05"/>
    <x v="275"/>
    <x v="331"/>
    <x v="331"/>
  </r>
  <r>
    <n v="638"/>
    <x v="17"/>
    <x v="17"/>
    <x v="89"/>
    <m/>
    <x v="49"/>
    <s v="Zakup usług remontowych"/>
    <n v="0"/>
    <n v="1600"/>
    <m/>
    <n v="0"/>
    <n v="0"/>
    <n v="0"/>
    <e v="#DIV/0!"/>
    <x v="0"/>
    <x v="0"/>
    <x v="0"/>
  </r>
  <r>
    <n v="639"/>
    <x v="17"/>
    <x v="17"/>
    <x v="89"/>
    <m/>
    <x v="9"/>
    <s v="Zakup usług pozostałych"/>
    <n v="836268.16"/>
    <n v="799400"/>
    <m/>
    <n v="930150"/>
    <n v="883642.5"/>
    <n v="-46507.5"/>
    <n v="-0.05"/>
    <x v="276"/>
    <x v="332"/>
    <x v="332"/>
  </r>
  <r>
    <n v="640"/>
    <x v="17"/>
    <x v="17"/>
    <x v="89"/>
    <m/>
    <x v="10"/>
    <s v="Kary, odszkodowania i grzywny wypłacane na rzecz osób prawnych i innych jednostek organizacyjnych"/>
    <n v="0"/>
    <n v="1000"/>
    <m/>
    <n v="0"/>
    <n v="0"/>
    <n v="0"/>
    <e v="#DIV/0!"/>
    <x v="0"/>
    <x v="0"/>
    <x v="0"/>
  </r>
  <r>
    <n v="641"/>
    <x v="17"/>
    <x v="17"/>
    <x v="89"/>
    <m/>
    <x v="3"/>
    <s v="Wydatki inwestycyjne jednostek budżetowych"/>
    <n v="570734.42000000004"/>
    <n v="497852.47"/>
    <m/>
    <n v="361182.89"/>
    <n v="361182.89"/>
    <n v="0"/>
    <n v="0"/>
    <x v="0"/>
    <x v="0"/>
    <x v="0"/>
  </r>
  <r>
    <n v="642"/>
    <x v="17"/>
    <x v="17"/>
    <x v="90"/>
    <s v="90026"/>
    <x v="0"/>
    <s v="Pozostałe działania związane z gospodarką odpadami"/>
    <n v="379680.25"/>
    <n v="741355.40999999992"/>
    <n v="0"/>
    <n v="489700"/>
    <n v="465215"/>
    <n v="-24485"/>
    <m/>
    <x v="0"/>
    <x v="0"/>
    <x v="0"/>
  </r>
  <r>
    <n v="643"/>
    <x v="17"/>
    <x v="17"/>
    <x v="90"/>
    <m/>
    <x v="108"/>
    <s v="Dotacje celowe przekazane dla powiatu na zadania bieżące realizowane na podstawie porozumień (umów) między jednostkami samorządu terytorialnego"/>
    <n v="26476.26"/>
    <n v="55000"/>
    <m/>
    <n v="50000"/>
    <n v="47500"/>
    <n v="-2500"/>
    <n v="-0.05"/>
    <x v="71"/>
    <x v="333"/>
    <x v="333"/>
  </r>
  <r>
    <n v="644"/>
    <x v="17"/>
    <x v="17"/>
    <x v="90"/>
    <m/>
    <x v="21"/>
    <s v="Zakup materiałów i wyposażenia"/>
    <n v="7536.24"/>
    <n v="263968.06"/>
    <m/>
    <n v="0"/>
    <n v="0"/>
    <n v="0"/>
    <e v="#DIV/0!"/>
    <x v="0"/>
    <x v="0"/>
    <x v="0"/>
  </r>
  <r>
    <n v="645"/>
    <x v="17"/>
    <x v="17"/>
    <x v="90"/>
    <m/>
    <x v="9"/>
    <s v="Zakup usług pozostałych"/>
    <n v="345667.75"/>
    <n v="422387.35"/>
    <m/>
    <n v="439700"/>
    <n v="417715"/>
    <n v="-21985"/>
    <n v="-0.05"/>
    <x v="277"/>
    <x v="334"/>
    <x v="334"/>
  </r>
  <r>
    <n v="646"/>
    <x v="17"/>
    <x v="17"/>
    <x v="91"/>
    <s v="90095"/>
    <x v="0"/>
    <s v="Pozostała działalność"/>
    <n v="1466994.44"/>
    <n v="1136063.96"/>
    <n v="0"/>
    <n v="475702.19"/>
    <n v="466953.61749999999"/>
    <n v="-8748.5725000000093"/>
    <m/>
    <x v="0"/>
    <x v="0"/>
    <x v="0"/>
  </r>
  <r>
    <n v="647"/>
    <x v="17"/>
    <x v="17"/>
    <x v="91"/>
    <m/>
    <x v="64"/>
    <s v="Dotacja celowa z budżetu na finansowanie lub dofinansowanie zadań zleconych do realizacji stowarzyszeniom"/>
    <n v="2000"/>
    <n v="4000"/>
    <m/>
    <n v="5000"/>
    <n v="5000"/>
    <n v="0"/>
    <n v="0"/>
    <x v="0"/>
    <x v="0"/>
    <x v="0"/>
  </r>
  <r>
    <n v="648"/>
    <x v="17"/>
    <x v="17"/>
    <x v="91"/>
    <m/>
    <x v="5"/>
    <s v="Składki na ubezpieczenia społeczne"/>
    <n v="1719"/>
    <n v="0"/>
    <m/>
    <n v="0"/>
    <n v="0"/>
    <n v="0"/>
    <e v="#DIV/0!"/>
    <x v="0"/>
    <x v="0"/>
    <x v="0"/>
  </r>
  <r>
    <n v="649"/>
    <x v="17"/>
    <x v="17"/>
    <x v="91"/>
    <m/>
    <x v="7"/>
    <s v="Wynagrodzenia bezosobowe"/>
    <n v="10000"/>
    <n v="0"/>
    <m/>
    <n v="0"/>
    <n v="0"/>
    <n v="0"/>
    <e v="#DIV/0!"/>
    <x v="0"/>
    <x v="0"/>
    <x v="0"/>
  </r>
  <r>
    <n v="650"/>
    <x v="17"/>
    <x v="17"/>
    <x v="91"/>
    <m/>
    <x v="21"/>
    <s v="Zakup materiałów i wyposażenia"/>
    <n v="66860.72"/>
    <n v="168350.11"/>
    <m/>
    <n v="44070"/>
    <n v="44070"/>
    <n v="0"/>
    <n v="0"/>
    <x v="0"/>
    <x v="0"/>
    <x v="0"/>
  </r>
  <r>
    <n v="651"/>
    <x v="17"/>
    <x v="17"/>
    <x v="91"/>
    <m/>
    <x v="23"/>
    <s v="Zakup energii"/>
    <n v="3892.7"/>
    <n v="13000"/>
    <m/>
    <n v="25000"/>
    <n v="23750"/>
    <n v="-1250"/>
    <n v="-0.05"/>
    <x v="72"/>
    <x v="335"/>
    <x v="335"/>
  </r>
  <r>
    <n v="652"/>
    <x v="17"/>
    <x v="17"/>
    <x v="91"/>
    <m/>
    <x v="2"/>
    <s v="Zakup usług remontowych"/>
    <n v="7929.85"/>
    <n v="4000"/>
    <m/>
    <n v="25968.05"/>
    <n v="25968.05"/>
    <n v="0"/>
    <n v="0"/>
    <x v="0"/>
    <x v="0"/>
    <x v="0"/>
  </r>
  <r>
    <n v="653"/>
    <x v="17"/>
    <x v="17"/>
    <x v="91"/>
    <m/>
    <x v="109"/>
    <s v="Zakup usług remontowych"/>
    <n v="0"/>
    <n v="120878"/>
    <m/>
    <n v="0"/>
    <n v="0"/>
    <n v="0"/>
    <e v="#DIV/0!"/>
    <x v="0"/>
    <x v="0"/>
    <x v="0"/>
  </r>
  <r>
    <n v="654"/>
    <x v="17"/>
    <x v="17"/>
    <x v="91"/>
    <m/>
    <x v="110"/>
    <s v="Zakup usług remontowych"/>
    <n v="0"/>
    <n v="112786.99"/>
    <m/>
    <n v="0"/>
    <n v="0"/>
    <n v="0"/>
    <e v="#DIV/0!"/>
    <x v="0"/>
    <x v="0"/>
    <x v="0"/>
  </r>
  <r>
    <n v="655"/>
    <x v="17"/>
    <x v="17"/>
    <x v="91"/>
    <m/>
    <x v="9"/>
    <s v="Zakup usług pozostałych"/>
    <n v="115591.53"/>
    <n v="202389.31"/>
    <m/>
    <n v="147971.45000000001"/>
    <n v="140572.8775"/>
    <n v="-7398.5725000000093"/>
    <n v="-5.0000000000000058E-2"/>
    <x v="278"/>
    <x v="336"/>
    <x v="336"/>
  </r>
  <r>
    <n v="656"/>
    <x v="17"/>
    <x v="17"/>
    <x v="91"/>
    <m/>
    <x v="75"/>
    <s v="Zakup usług pozostałych"/>
    <n v="17220"/>
    <n v="0"/>
    <m/>
    <n v="0"/>
    <n v="0"/>
    <n v="0"/>
    <e v="#DIV/0!"/>
    <x v="0"/>
    <x v="0"/>
    <x v="0"/>
  </r>
  <r>
    <n v="657"/>
    <x v="17"/>
    <x v="17"/>
    <x v="91"/>
    <m/>
    <x v="22"/>
    <s v="Zakup usług obejmujących wykonanie ekspertyz, analiz i opinii"/>
    <n v="0"/>
    <n v="3000"/>
    <m/>
    <n v="0"/>
    <n v="0"/>
    <n v="0"/>
    <e v="#DIV/0!"/>
    <x v="0"/>
    <x v="0"/>
    <x v="0"/>
  </r>
  <r>
    <n v="658"/>
    <x v="17"/>
    <x v="17"/>
    <x v="91"/>
    <m/>
    <x v="8"/>
    <s v="Różne opłaty i składki"/>
    <n v="1947.12"/>
    <n v="1954.8"/>
    <m/>
    <n v="2000"/>
    <n v="1900"/>
    <n v="-100"/>
    <n v="-0.05"/>
    <x v="57"/>
    <x v="337"/>
    <x v="337"/>
  </r>
  <r>
    <n v="659"/>
    <x v="17"/>
    <x v="17"/>
    <x v="91"/>
    <m/>
    <x v="3"/>
    <s v="Wydatki inwestycyjne jednostek budżetowych"/>
    <n v="186603.12"/>
    <n v="505704.75"/>
    <m/>
    <n v="225692.69"/>
    <n v="225692.69"/>
    <n v="0"/>
    <n v="0"/>
    <x v="0"/>
    <x v="0"/>
    <x v="0"/>
  </r>
  <r>
    <n v="660"/>
    <x v="17"/>
    <x v="17"/>
    <x v="91"/>
    <m/>
    <x v="105"/>
    <s v="Wydatki inwestycyjne jednostek budżetowych"/>
    <n v="862239.97"/>
    <n v="0"/>
    <m/>
    <n v="0"/>
    <n v="0"/>
    <n v="0"/>
    <e v="#DIV/0!"/>
    <x v="0"/>
    <x v="0"/>
    <x v="0"/>
  </r>
  <r>
    <n v="661"/>
    <x v="17"/>
    <x v="17"/>
    <x v="91"/>
    <m/>
    <x v="45"/>
    <s v="Wydatki inwestycyjne jednostek budżetowych"/>
    <n v="162590.43"/>
    <n v="0"/>
    <m/>
    <n v="0"/>
    <n v="0"/>
    <n v="0"/>
    <e v="#DIV/0!"/>
    <x v="0"/>
    <x v="0"/>
    <x v="0"/>
  </r>
  <r>
    <n v="662"/>
    <x v="17"/>
    <x v="17"/>
    <x v="91"/>
    <m/>
    <x v="28"/>
    <s v="Wydatki na zakupy inwestycyjne jednostek budżetowych"/>
    <n v="28400"/>
    <n v="0"/>
    <m/>
    <n v="0"/>
    <n v="0"/>
    <n v="0"/>
    <e v="#DIV/0!"/>
    <x v="0"/>
    <x v="0"/>
    <x v="0"/>
  </r>
  <r>
    <n v="663"/>
    <x v="18"/>
    <x v="18"/>
    <x v="0"/>
    <m/>
    <x v="0"/>
    <s v="Kultura i ochrona dziedzictwa narodowego"/>
    <n v="5015295.29"/>
    <n v="5052562.24"/>
    <n v="0"/>
    <n v="4630444.3499999996"/>
    <n v="4606952.2429999998"/>
    <n v="-23492.107000000018"/>
    <m/>
    <x v="0"/>
    <x v="0"/>
    <x v="0"/>
  </r>
  <r>
    <n v="664"/>
    <x v="18"/>
    <x v="18"/>
    <x v="92"/>
    <s v="92105"/>
    <x v="0"/>
    <s v="Pozostałe zadania w zakresie kultury"/>
    <n v="145598.32"/>
    <n v="232054.58000000002"/>
    <n v="0"/>
    <n v="281496.88"/>
    <n v="281496.88"/>
    <n v="0"/>
    <m/>
    <x v="0"/>
    <x v="0"/>
    <x v="0"/>
  </r>
  <r>
    <n v="665"/>
    <x v="18"/>
    <x v="18"/>
    <x v="92"/>
    <m/>
    <x v="63"/>
    <s v="Dotacje celowe z budżetu jednostki samorządu terytorialnego, udzielone w trybie art. 221 ustawy, na finansowanie lub dofinansowanie zadań zleconych do realizacji organizacjom prowadzącym działalność pożytku publicznego"/>
    <n v="55124.7"/>
    <n v="71500"/>
    <m/>
    <n v="72500"/>
    <n v="72500"/>
    <n v="0"/>
    <n v="0"/>
    <x v="0"/>
    <x v="0"/>
    <x v="0"/>
  </r>
  <r>
    <n v="666"/>
    <x v="18"/>
    <x v="18"/>
    <x v="92"/>
    <m/>
    <x v="5"/>
    <s v="Składki na ubezpieczenia społeczne"/>
    <n v="0"/>
    <n v="1369.72"/>
    <m/>
    <n v="617.87"/>
    <n v="617.87"/>
    <n v="0"/>
    <n v="0"/>
    <x v="0"/>
    <x v="0"/>
    <x v="0"/>
  </r>
  <r>
    <n v="667"/>
    <x v="18"/>
    <x v="18"/>
    <x v="92"/>
    <m/>
    <x v="6"/>
    <s v="Składki na Fundusz Pracy oraz Fundusz Solidarnościowy"/>
    <n v="0"/>
    <n v="206.38"/>
    <m/>
    <n v="84.43"/>
    <n v="84.43"/>
    <n v="0"/>
    <n v="0"/>
    <x v="0"/>
    <x v="0"/>
    <x v="0"/>
  </r>
  <r>
    <n v="668"/>
    <x v="18"/>
    <x v="18"/>
    <x v="92"/>
    <m/>
    <x v="7"/>
    <s v="Wynagrodzenia bezosobowe"/>
    <n v="0"/>
    <n v="8423.9"/>
    <m/>
    <n v="3446.01"/>
    <n v="3446.01"/>
    <n v="0"/>
    <n v="0"/>
    <x v="0"/>
    <x v="0"/>
    <x v="0"/>
  </r>
  <r>
    <n v="669"/>
    <x v="18"/>
    <x v="18"/>
    <x v="92"/>
    <m/>
    <x v="111"/>
    <s v="Nagrody konkursowe"/>
    <n v="0"/>
    <n v="0"/>
    <m/>
    <n v="9700"/>
    <n v="9700"/>
    <n v="0"/>
    <n v="0"/>
    <x v="0"/>
    <x v="0"/>
    <x v="0"/>
  </r>
  <r>
    <n v="670"/>
    <x v="18"/>
    <x v="18"/>
    <x v="92"/>
    <m/>
    <x v="21"/>
    <s v="Zakup materiałów i wyposażenia"/>
    <n v="37304.79"/>
    <n v="40976.14"/>
    <m/>
    <n v="43475.71"/>
    <n v="43475.71"/>
    <n v="0"/>
    <n v="0"/>
    <x v="0"/>
    <x v="0"/>
    <x v="0"/>
  </r>
  <r>
    <n v="671"/>
    <x v="18"/>
    <x v="18"/>
    <x v="92"/>
    <m/>
    <x v="2"/>
    <s v="Zakup usług remontowych"/>
    <n v="5947.58"/>
    <n v="0"/>
    <m/>
    <n v="0"/>
    <n v="0"/>
    <n v="0"/>
    <e v="#DIV/0!"/>
    <x v="0"/>
    <x v="0"/>
    <x v="0"/>
  </r>
  <r>
    <n v="672"/>
    <x v="18"/>
    <x v="18"/>
    <x v="92"/>
    <m/>
    <x v="9"/>
    <s v="Zakup usług pozostałych"/>
    <n v="47221.25"/>
    <n v="109578.44"/>
    <m/>
    <n v="151621.17000000001"/>
    <n v="151621.17000000001"/>
    <n v="0"/>
    <n v="0"/>
    <x v="0"/>
    <x v="0"/>
    <x v="0"/>
  </r>
  <r>
    <n v="673"/>
    <x v="18"/>
    <x v="18"/>
    <x v="92"/>
    <m/>
    <x v="44"/>
    <s v="Wpłaty na PPK finansowane przez podmiot zatrudniający"/>
    <n v="0"/>
    <n v="0"/>
    <m/>
    <n v="51.69"/>
    <n v="51.69"/>
    <n v="0"/>
    <n v="0"/>
    <x v="0"/>
    <x v="0"/>
    <x v="0"/>
  </r>
  <r>
    <n v="674"/>
    <x v="18"/>
    <x v="18"/>
    <x v="93"/>
    <s v="92109"/>
    <x v="0"/>
    <s v="Domy i ośrodki kultury, świetlice i kluby"/>
    <n v="3376879.03"/>
    <n v="3170807.66"/>
    <n v="0"/>
    <n v="2608947.4700000002"/>
    <n v="2585455.3629999999"/>
    <n v="-23492.107000000018"/>
    <m/>
    <x v="0"/>
    <x v="0"/>
    <x v="0"/>
  </r>
  <r>
    <n v="675"/>
    <x v="18"/>
    <x v="18"/>
    <x v="93"/>
    <m/>
    <x v="112"/>
    <s v="Dotacja podmiotowa z budżetu dla samorządowej instytucji kultury"/>
    <n v="1390500"/>
    <n v="1348500"/>
    <m/>
    <n v="1400000"/>
    <n v="1400000"/>
    <n v="0"/>
    <n v="0"/>
    <x v="0"/>
    <x v="0"/>
    <x v="0"/>
  </r>
  <r>
    <n v="676"/>
    <x v="18"/>
    <x v="18"/>
    <x v="93"/>
    <m/>
    <x v="5"/>
    <s v="Składki na ubezpieczenia społeczne"/>
    <n v="1168.93"/>
    <n v="2461.13"/>
    <m/>
    <n v="1765.34"/>
    <n v="1765.34"/>
    <n v="0"/>
    <n v="0"/>
    <x v="0"/>
    <x v="0"/>
    <x v="0"/>
  </r>
  <r>
    <n v="677"/>
    <x v="18"/>
    <x v="18"/>
    <x v="93"/>
    <m/>
    <x v="6"/>
    <s v="Składki na Fundusz Pracy oraz Fundusz Solidarnościowy"/>
    <n v="0"/>
    <n v="154.78"/>
    <m/>
    <n v="241.22"/>
    <n v="241.22"/>
    <n v="0"/>
    <n v="0"/>
    <x v="0"/>
    <x v="0"/>
    <x v="0"/>
  </r>
  <r>
    <n v="678"/>
    <x v="18"/>
    <x v="18"/>
    <x v="93"/>
    <m/>
    <x v="7"/>
    <s v="Wynagrodzenia bezosobowe"/>
    <n v="13922.88"/>
    <n v="14345.09"/>
    <m/>
    <n v="9845.75"/>
    <n v="9845.75"/>
    <n v="0"/>
    <n v="0"/>
    <x v="0"/>
    <x v="0"/>
    <x v="0"/>
  </r>
  <r>
    <n v="679"/>
    <x v="18"/>
    <x v="18"/>
    <x v="93"/>
    <m/>
    <x v="21"/>
    <s v="Zakup materiałów i wyposażenia"/>
    <n v="110421.57"/>
    <n v="119636.3"/>
    <m/>
    <n v="107570.94"/>
    <n v="107570.94"/>
    <n v="0"/>
    <n v="0"/>
    <x v="0"/>
    <x v="0"/>
    <x v="0"/>
  </r>
  <r>
    <n v="680"/>
    <x v="18"/>
    <x v="18"/>
    <x v="93"/>
    <m/>
    <x v="23"/>
    <s v="Zakup energii"/>
    <n v="111802.1"/>
    <n v="103539"/>
    <m/>
    <n v="125000"/>
    <n v="125000"/>
    <n v="0"/>
    <n v="0"/>
    <x v="0"/>
    <x v="0"/>
    <x v="0"/>
  </r>
  <r>
    <n v="681"/>
    <x v="18"/>
    <x v="18"/>
    <x v="93"/>
    <m/>
    <x v="2"/>
    <s v="Zakup usług remontowych"/>
    <n v="232658.46"/>
    <n v="219310.07999999999"/>
    <m/>
    <n v="466842.14"/>
    <n v="443500.033"/>
    <n v="-23342.107000000018"/>
    <n v="-5.0000000000000037E-2"/>
    <x v="279"/>
    <x v="338"/>
    <x v="338"/>
  </r>
  <r>
    <n v="682"/>
    <x v="18"/>
    <x v="18"/>
    <x v="93"/>
    <m/>
    <x v="9"/>
    <s v="Zakup usług pozostałych"/>
    <n v="40914.559999999998"/>
    <n v="42484.97"/>
    <m/>
    <n v="14300"/>
    <n v="14300"/>
    <n v="0"/>
    <n v="0"/>
    <x v="0"/>
    <x v="0"/>
    <x v="0"/>
  </r>
  <r>
    <n v="683"/>
    <x v="18"/>
    <x v="18"/>
    <x v="93"/>
    <m/>
    <x v="38"/>
    <s v="Opłaty z tytułu zakupu usług telekomunikacyjnych"/>
    <n v="1011.46"/>
    <n v="3000"/>
    <m/>
    <n v="3000"/>
    <n v="2850"/>
    <n v="-150"/>
    <n v="-0.05"/>
    <x v="244"/>
    <x v="339"/>
    <x v="339"/>
  </r>
  <r>
    <n v="684"/>
    <x v="18"/>
    <x v="18"/>
    <x v="93"/>
    <m/>
    <x v="44"/>
    <s v="Wpłaty na PPK finansowane przez podmiot zatrudniający"/>
    <n v="0"/>
    <n v="0"/>
    <m/>
    <n v="147.69"/>
    <n v="147.69"/>
    <n v="0"/>
    <n v="0"/>
    <x v="0"/>
    <x v="0"/>
    <x v="0"/>
  </r>
  <r>
    <n v="685"/>
    <x v="18"/>
    <x v="18"/>
    <x v="93"/>
    <m/>
    <x v="3"/>
    <s v="Wydatki inwestycyjne jednostek budżetowych"/>
    <n v="975098.88"/>
    <n v="878376.31"/>
    <m/>
    <n v="480234.39"/>
    <n v="480234.39"/>
    <n v="0"/>
    <n v="0"/>
    <x v="0"/>
    <x v="0"/>
    <x v="0"/>
  </r>
  <r>
    <n v="686"/>
    <x v="18"/>
    <x v="18"/>
    <x v="93"/>
    <m/>
    <x v="15"/>
    <s v="Wydatki inwestycyjne jednostek budżetowych"/>
    <n v="258337.88"/>
    <n v="189669.12"/>
    <m/>
    <n v="0"/>
    <n v="0"/>
    <n v="0"/>
    <e v="#DIV/0!"/>
    <x v="0"/>
    <x v="0"/>
    <x v="0"/>
  </r>
  <r>
    <n v="687"/>
    <x v="18"/>
    <x v="18"/>
    <x v="93"/>
    <m/>
    <x v="16"/>
    <s v="Wydatki inwestycyjne jednostek budżetowych"/>
    <n v="241042.31"/>
    <n v="249330.88"/>
    <m/>
    <n v="0"/>
    <n v="0"/>
    <n v="0"/>
    <e v="#DIV/0!"/>
    <x v="0"/>
    <x v="0"/>
    <x v="0"/>
  </r>
  <r>
    <n v="688"/>
    <x v="18"/>
    <x v="18"/>
    <x v="94"/>
    <s v="92110"/>
    <x v="0"/>
    <s v="Galerie i biura wystaw artystycznych"/>
    <n v="400000"/>
    <n v="470000"/>
    <n v="0"/>
    <n v="480000"/>
    <n v="480000"/>
    <n v="0"/>
    <m/>
    <x v="0"/>
    <x v="0"/>
    <x v="0"/>
  </r>
  <r>
    <n v="689"/>
    <x v="18"/>
    <x v="18"/>
    <x v="94"/>
    <m/>
    <x v="112"/>
    <s v="Dotacja podmiotowa z budżetu dla samorządowej instytucji kultury"/>
    <n v="400000"/>
    <n v="470000"/>
    <m/>
    <n v="480000"/>
    <n v="480000"/>
    <n v="0"/>
    <n v="0"/>
    <x v="0"/>
    <x v="0"/>
    <x v="0"/>
  </r>
  <r>
    <n v="690"/>
    <x v="18"/>
    <x v="18"/>
    <x v="95"/>
    <s v="92116"/>
    <x v="0"/>
    <s v="Biblioteki"/>
    <n v="1091000"/>
    <n v="1126700"/>
    <n v="0"/>
    <n v="1260000"/>
    <n v="1260000"/>
    <n v="0"/>
    <m/>
    <x v="0"/>
    <x v="0"/>
    <x v="0"/>
  </r>
  <r>
    <n v="691"/>
    <x v="18"/>
    <x v="18"/>
    <x v="95"/>
    <m/>
    <x v="112"/>
    <s v="Dotacja podmiotowa z budżetu dla samorządowej instytucji kultury"/>
    <n v="1091000"/>
    <n v="1120000"/>
    <m/>
    <n v="1260000"/>
    <n v="1260000"/>
    <n v="0"/>
    <n v="0"/>
    <x v="0"/>
    <x v="0"/>
    <x v="0"/>
  </r>
  <r>
    <n v="692"/>
    <x v="18"/>
    <x v="18"/>
    <x v="95"/>
    <m/>
    <x v="23"/>
    <s v="Zakup energii"/>
    <n v="0"/>
    <n v="6700"/>
    <m/>
    <n v="0"/>
    <n v="0"/>
    <n v="0"/>
    <e v="#DIV/0!"/>
    <x v="0"/>
    <x v="0"/>
    <x v="0"/>
  </r>
  <r>
    <n v="693"/>
    <x v="18"/>
    <x v="18"/>
    <x v="96"/>
    <s v="92120"/>
    <x v="0"/>
    <s v="Ochrona zabytków i opieka nad zabytkami"/>
    <n v="0"/>
    <n v="53000"/>
    <n v="0"/>
    <n v="0"/>
    <n v="0"/>
    <n v="0"/>
    <m/>
    <x v="0"/>
    <x v="0"/>
    <x v="0"/>
  </r>
  <r>
    <n v="694"/>
    <x v="18"/>
    <x v="18"/>
    <x v="96"/>
    <m/>
    <x v="9"/>
    <s v="Zakup usług pozostałych"/>
    <n v="0"/>
    <n v="3000"/>
    <m/>
    <n v="0"/>
    <n v="0"/>
    <n v="0"/>
    <e v="#DIV/0!"/>
    <x v="0"/>
    <x v="0"/>
    <x v="0"/>
  </r>
  <r>
    <n v="695"/>
    <x v="18"/>
    <x v="18"/>
    <x v="96"/>
    <m/>
    <x v="19"/>
    <s v="Dotacja celowa na pomoc finansową udzielaną między jednostkami samorządu terytorialnego na dofinansowanie własnych zadań inwestycyjnych i zakupów inwestycyjnych"/>
    <n v="0"/>
    <n v="50000"/>
    <m/>
    <n v="0"/>
    <n v="0"/>
    <n v="0"/>
    <e v="#DIV/0!"/>
    <x v="0"/>
    <x v="0"/>
    <x v="0"/>
  </r>
  <r>
    <n v="696"/>
    <x v="18"/>
    <x v="18"/>
    <x v="97"/>
    <n v="92195"/>
    <x v="0"/>
    <s v="Pozostała działalność"/>
    <n v="1817.94"/>
    <n v="0"/>
    <n v="0"/>
    <n v="0"/>
    <n v="0"/>
    <n v="0"/>
    <m/>
    <x v="0"/>
    <x v="0"/>
    <x v="0"/>
  </r>
  <r>
    <n v="697"/>
    <x v="18"/>
    <x v="18"/>
    <x v="97"/>
    <m/>
    <x v="9"/>
    <s v="Zakup usług pozostałych"/>
    <n v="1817.94"/>
    <n v="0"/>
    <m/>
    <n v="0"/>
    <n v="0"/>
    <n v="0"/>
    <e v="#DIV/0!"/>
    <x v="0"/>
    <x v="0"/>
    <x v="0"/>
  </r>
  <r>
    <n v="698"/>
    <x v="19"/>
    <x v="19"/>
    <x v="0"/>
    <m/>
    <x v="0"/>
    <s v="Ogrody botaniczne i zoologiczne oraz naturalne obszary i obiekty chronionej przyrody"/>
    <n v="1697"/>
    <n v="20000"/>
    <n v="0"/>
    <n v="10000"/>
    <n v="9500"/>
    <n v="-500"/>
    <m/>
    <x v="0"/>
    <x v="0"/>
    <x v="0"/>
  </r>
  <r>
    <n v="699"/>
    <x v="19"/>
    <x v="19"/>
    <x v="98"/>
    <s v="92504"/>
    <x v="0"/>
    <s v="Ogrody botaniczne i zoologiczne"/>
    <n v="1697"/>
    <n v="20000"/>
    <n v="0"/>
    <n v="10000"/>
    <n v="9500"/>
    <n v="-500"/>
    <m/>
    <x v="0"/>
    <x v="0"/>
    <x v="0"/>
  </r>
  <r>
    <n v="700"/>
    <x v="19"/>
    <x v="19"/>
    <x v="98"/>
    <m/>
    <x v="21"/>
    <s v="Zakup materiałów i wyposażenia"/>
    <n v="500"/>
    <n v="1500"/>
    <m/>
    <n v="0"/>
    <n v="0"/>
    <n v="0"/>
    <e v="#DIV/0!"/>
    <x v="0"/>
    <x v="0"/>
    <x v="0"/>
  </r>
  <r>
    <n v="701"/>
    <x v="19"/>
    <x v="19"/>
    <x v="98"/>
    <m/>
    <x v="9"/>
    <s v="Zakup usług pozostałych"/>
    <n v="1197"/>
    <n v="18500"/>
    <m/>
    <n v="10000"/>
    <n v="9500"/>
    <n v="-500"/>
    <n v="-0.05"/>
    <x v="2"/>
    <x v="340"/>
    <x v="340"/>
  </r>
  <r>
    <n v="702"/>
    <x v="20"/>
    <x v="20"/>
    <x v="0"/>
    <m/>
    <x v="0"/>
    <s v="Kultura fizyczna"/>
    <n v="3129915.9099999992"/>
    <n v="3952647.45"/>
    <n v="0"/>
    <n v="4482795.17"/>
    <n v="4335358.0685000001"/>
    <n v="-147437.10150000005"/>
    <m/>
    <x v="0"/>
    <x v="0"/>
    <x v="0"/>
  </r>
  <r>
    <n v="703"/>
    <x v="20"/>
    <x v="20"/>
    <x v="99"/>
    <s v="92601"/>
    <x v="0"/>
    <s v="Obiekty sportowe"/>
    <n v="431688.91000000003"/>
    <n v="687357.31"/>
    <n v="0"/>
    <n v="1107762.75"/>
    <n v="1098871.4010000001"/>
    <n v="-8891.349000000002"/>
    <m/>
    <x v="0"/>
    <x v="0"/>
    <x v="0"/>
  </r>
  <r>
    <n v="704"/>
    <x v="20"/>
    <x v="20"/>
    <x v="99"/>
    <m/>
    <x v="5"/>
    <s v="Składki na ubezpieczenia społeczne"/>
    <n v="1860.48"/>
    <n v="2260"/>
    <m/>
    <n v="0"/>
    <n v="0"/>
    <n v="0"/>
    <e v="#DIV/0!"/>
    <x v="0"/>
    <x v="0"/>
    <x v="0"/>
  </r>
  <r>
    <n v="705"/>
    <x v="20"/>
    <x v="20"/>
    <x v="99"/>
    <m/>
    <x v="6"/>
    <s v="Składki na Fundusz Pracy oraz Fundusz Solidarnościowy"/>
    <n v="266.56"/>
    <n v="330"/>
    <m/>
    <n v="0"/>
    <n v="0"/>
    <n v="0"/>
    <e v="#DIV/0!"/>
    <x v="0"/>
    <x v="0"/>
    <x v="0"/>
  </r>
  <r>
    <n v="706"/>
    <x v="20"/>
    <x v="20"/>
    <x v="99"/>
    <m/>
    <x v="7"/>
    <s v="Wynagrodzenia bezosobowe"/>
    <n v="11429.12"/>
    <n v="13180"/>
    <m/>
    <n v="0"/>
    <n v="0"/>
    <n v="0"/>
    <e v="#DIV/0!"/>
    <x v="0"/>
    <x v="0"/>
    <x v="0"/>
  </r>
  <r>
    <n v="707"/>
    <x v="20"/>
    <x v="20"/>
    <x v="99"/>
    <m/>
    <x v="21"/>
    <s v="Zakup materiałów i wyposażenia"/>
    <n v="18588.28"/>
    <n v="8600"/>
    <m/>
    <n v="158525.16"/>
    <n v="150598.902"/>
    <n v="-7926.2580000000016"/>
    <n v="-5.000000000000001E-2"/>
    <x v="280"/>
    <x v="341"/>
    <x v="341"/>
  </r>
  <r>
    <n v="708"/>
    <x v="20"/>
    <x v="20"/>
    <x v="99"/>
    <m/>
    <x v="2"/>
    <s v="Zakup usług remontowych"/>
    <n v="148694.01"/>
    <n v="2460"/>
    <m/>
    <n v="9833.82"/>
    <n v="9342.128999999999"/>
    <n v="-491.69100000000071"/>
    <n v="-5.0000000000000072E-2"/>
    <x v="281"/>
    <x v="342"/>
    <x v="342"/>
  </r>
  <r>
    <n v="709"/>
    <x v="20"/>
    <x v="20"/>
    <x v="99"/>
    <m/>
    <x v="9"/>
    <s v="Zakup usług pozostałych"/>
    <n v="62443.86"/>
    <n v="130820"/>
    <m/>
    <n v="43563.3"/>
    <n v="43563.3"/>
    <n v="0"/>
    <n v="0"/>
    <x v="0"/>
    <x v="0"/>
    <x v="0"/>
  </r>
  <r>
    <n v="710"/>
    <x v="20"/>
    <x v="20"/>
    <x v="99"/>
    <m/>
    <x v="113"/>
    <s v="Wydatki na zakup i objęcie akcji i udziałów"/>
    <n v="100000"/>
    <n v="0"/>
    <m/>
    <n v="9468"/>
    <n v="8994.6"/>
    <n v="-473.39999999999964"/>
    <n v="-4.9999999999999961E-2"/>
    <x v="282"/>
    <x v="343"/>
    <x v="343"/>
  </r>
  <r>
    <n v="711"/>
    <x v="20"/>
    <x v="20"/>
    <x v="99"/>
    <m/>
    <x v="3"/>
    <s v="Wydatki inwestycyjne jednostek budżetowych"/>
    <n v="77022.600000000006"/>
    <n v="507626"/>
    <m/>
    <n v="820372.47"/>
    <n v="820372.47"/>
    <n v="0"/>
    <n v="0"/>
    <x v="0"/>
    <x v="0"/>
    <x v="0"/>
  </r>
  <r>
    <n v="712"/>
    <x v="20"/>
    <x v="20"/>
    <x v="99"/>
    <m/>
    <x v="28"/>
    <s v="Wydatki na zakupy inwestycyjne jednostek budżetowych"/>
    <n v="11384"/>
    <n v="22081.31"/>
    <m/>
    <n v="66000"/>
    <n v="66000"/>
    <n v="0"/>
    <n v="0"/>
    <x v="0"/>
    <x v="0"/>
    <x v="0"/>
  </r>
  <r>
    <n v="713"/>
    <x v="20"/>
    <x v="20"/>
    <x v="100"/>
    <s v="92605"/>
    <x v="0"/>
    <s v="Zadania w zakresie kultury fizycznej"/>
    <n v="2697800.9899999993"/>
    <n v="3240710"/>
    <n v="0"/>
    <n v="3357824.05"/>
    <n v="3219453.2974999994"/>
    <n v="-138370.75250000006"/>
    <m/>
    <x v="0"/>
    <x v="0"/>
    <x v="0"/>
  </r>
  <r>
    <n v="714"/>
    <x v="20"/>
    <x v="20"/>
    <x v="100"/>
    <m/>
    <x v="63"/>
    <s v="Dotacje celowe z budżetu jednostki samorządu terytorialnego, udzielone w trybie art. 221 ustawy, na finansowanie lub dofinansowanie zadań zleconych do realizacji organizacjom prowadzącym działalność pożytku publicznego"/>
    <n v="29940"/>
    <n v="48000"/>
    <m/>
    <n v="49000"/>
    <n v="49000"/>
    <n v="0"/>
    <n v="0"/>
    <x v="0"/>
    <x v="0"/>
    <x v="0"/>
  </r>
  <r>
    <n v="715"/>
    <x v="20"/>
    <x v="20"/>
    <x v="100"/>
    <m/>
    <x v="64"/>
    <s v="Dotacja celowa z budżetu na finansowanie lub dofinansowanie zadań zleconych do realizacji stowarzyszeniom"/>
    <n v="292667"/>
    <n v="328000"/>
    <m/>
    <n v="345000"/>
    <n v="345000"/>
    <n v="0"/>
    <n v="0"/>
    <x v="0"/>
    <x v="0"/>
    <x v="0"/>
  </r>
  <r>
    <n v="716"/>
    <x v="20"/>
    <x v="20"/>
    <x v="100"/>
    <m/>
    <x v="33"/>
    <s v="Wydatki osobowe niezaliczone do wynagrodzeń"/>
    <n v="3687.16"/>
    <n v="4380"/>
    <m/>
    <n v="4380"/>
    <n v="4161"/>
    <n v="-219"/>
    <n v="-0.05"/>
    <x v="283"/>
    <x v="344"/>
    <x v="344"/>
  </r>
  <r>
    <n v="717"/>
    <x v="20"/>
    <x v="20"/>
    <x v="100"/>
    <m/>
    <x v="48"/>
    <s v="Nagrody o charakterze szczególnym niezaliczone do wynagrodzeń"/>
    <n v="5500"/>
    <n v="5500"/>
    <m/>
    <n v="5500"/>
    <n v="5225"/>
    <n v="-275"/>
    <n v="-0.05"/>
    <x v="284"/>
    <x v="345"/>
    <x v="345"/>
  </r>
  <r>
    <n v="718"/>
    <x v="20"/>
    <x v="20"/>
    <x v="100"/>
    <m/>
    <x v="101"/>
    <s v="Stypendia dla uczniów"/>
    <n v="12750"/>
    <n v="29500"/>
    <m/>
    <n v="29500"/>
    <n v="29500"/>
    <n v="0"/>
    <n v="0"/>
    <x v="0"/>
    <x v="0"/>
    <x v="0"/>
  </r>
  <r>
    <n v="719"/>
    <x v="20"/>
    <x v="20"/>
    <x v="100"/>
    <m/>
    <x v="31"/>
    <s v="Wynagrodzenia osobowe pracowników"/>
    <n v="945961.29"/>
    <n v="1138350"/>
    <m/>
    <n v="1213106"/>
    <n v="1152450.7"/>
    <n v="-60655.300000000047"/>
    <n v="-5.0000000000000037E-2"/>
    <x v="285"/>
    <x v="346"/>
    <x v="346"/>
  </r>
  <r>
    <n v="720"/>
    <x v="20"/>
    <x v="20"/>
    <x v="100"/>
    <m/>
    <x v="34"/>
    <s v="Dodatkowe wynagrodzenie roczne"/>
    <n v="61696.12"/>
    <n v="85220"/>
    <m/>
    <n v="96769"/>
    <n v="91930.55"/>
    <n v="-4838.4499999999971"/>
    <n v="-4.9999999999999968E-2"/>
    <x v="286"/>
    <x v="347"/>
    <x v="347"/>
  </r>
  <r>
    <n v="721"/>
    <x v="20"/>
    <x v="20"/>
    <x v="100"/>
    <m/>
    <x v="114"/>
    <s v="Honoraria"/>
    <n v="1525.31"/>
    <n v="7240"/>
    <m/>
    <n v="7240"/>
    <n v="6878"/>
    <n v="-362"/>
    <n v="-0.05"/>
    <x v="287"/>
    <x v="348"/>
    <x v="348"/>
  </r>
  <r>
    <n v="722"/>
    <x v="20"/>
    <x v="20"/>
    <x v="100"/>
    <m/>
    <x v="5"/>
    <s v="Składki na ubezpieczenia społeczne"/>
    <n v="188426.49"/>
    <n v="241450"/>
    <m/>
    <n v="232633"/>
    <n v="221001.35"/>
    <n v="-11631.649999999994"/>
    <n v="-4.9999999999999975E-2"/>
    <x v="288"/>
    <x v="349"/>
    <x v="349"/>
  </r>
  <r>
    <n v="723"/>
    <x v="20"/>
    <x v="20"/>
    <x v="100"/>
    <m/>
    <x v="6"/>
    <s v="Składki na Fundusz Pracy oraz Fundusz Solidarnościowy"/>
    <n v="21450.18"/>
    <n v="32690"/>
    <m/>
    <n v="32091"/>
    <n v="30486.45"/>
    <n v="-1604.5499999999993"/>
    <n v="-4.9999999999999975E-2"/>
    <x v="289"/>
    <x v="350"/>
    <x v="350"/>
  </r>
  <r>
    <n v="724"/>
    <x v="20"/>
    <x v="20"/>
    <x v="100"/>
    <m/>
    <x v="7"/>
    <s v="Wynagrodzenia bezosobowe"/>
    <n v="269947.86"/>
    <n v="330298"/>
    <m/>
    <n v="350871.92"/>
    <n v="333328.32399999996"/>
    <n v="-17543.59600000002"/>
    <n v="-5.0000000000000058E-2"/>
    <x v="290"/>
    <x v="351"/>
    <x v="351"/>
  </r>
  <r>
    <n v="725"/>
    <x v="20"/>
    <x v="20"/>
    <x v="100"/>
    <m/>
    <x v="21"/>
    <s v="Zakup materiałów i wyposażenia"/>
    <n v="140910.29"/>
    <n v="148540"/>
    <m/>
    <n v="135109"/>
    <n v="128353.55"/>
    <n v="-6755.4499999999971"/>
    <n v="-4.9999999999999975E-2"/>
    <x v="291"/>
    <x v="352"/>
    <x v="352"/>
  </r>
  <r>
    <n v="726"/>
    <x v="20"/>
    <x v="20"/>
    <x v="100"/>
    <m/>
    <x v="23"/>
    <s v="Zakup energii"/>
    <n v="157833.38"/>
    <n v="196700"/>
    <m/>
    <n v="206535"/>
    <n v="196208.25"/>
    <n v="-10326.75"/>
    <n v="-0.05"/>
    <x v="292"/>
    <x v="353"/>
    <x v="353"/>
  </r>
  <r>
    <n v="727"/>
    <x v="20"/>
    <x v="20"/>
    <x v="100"/>
    <m/>
    <x v="2"/>
    <s v="Zakup usług remontowych"/>
    <n v="76198.649999999994"/>
    <n v="64100"/>
    <m/>
    <n v="67349"/>
    <n v="63981.55"/>
    <n v="-3367.4499999999971"/>
    <n v="-4.9999999999999954E-2"/>
    <x v="293"/>
    <x v="354"/>
    <x v="354"/>
  </r>
  <r>
    <n v="728"/>
    <x v="20"/>
    <x v="20"/>
    <x v="100"/>
    <m/>
    <x v="37"/>
    <s v="Zakup usług zdrowotnych"/>
    <n v="1270"/>
    <n v="4000"/>
    <m/>
    <n v="3929"/>
    <n v="3732.55"/>
    <n v="-196.44999999999982"/>
    <n v="-4.9999999999999954E-2"/>
    <x v="294"/>
    <x v="355"/>
    <x v="355"/>
  </r>
  <r>
    <n v="729"/>
    <x v="20"/>
    <x v="20"/>
    <x v="100"/>
    <m/>
    <x v="9"/>
    <s v="Zakup usług pozostałych"/>
    <n v="220921.78"/>
    <n v="285040"/>
    <m/>
    <n v="325053.90000000002"/>
    <n v="308801.20500000002"/>
    <n v="-16252.695000000007"/>
    <n v="-5.0000000000000017E-2"/>
    <x v="295"/>
    <x v="356"/>
    <x v="356"/>
  </r>
  <r>
    <n v="730"/>
    <x v="20"/>
    <x v="20"/>
    <x v="100"/>
    <m/>
    <x v="38"/>
    <s v="Opłaty z tytułu zakupu usług telekomunikacyjnych"/>
    <n v="17281.07"/>
    <n v="19200"/>
    <m/>
    <n v="10950"/>
    <n v="10402.5"/>
    <n v="-547.5"/>
    <n v="-0.05"/>
    <x v="296"/>
    <x v="357"/>
    <x v="357"/>
  </r>
  <r>
    <n v="731"/>
    <x v="20"/>
    <x v="20"/>
    <x v="100"/>
    <m/>
    <x v="40"/>
    <s v="Podróże służbowe krajowe"/>
    <n v="5525.61"/>
    <n v="6200"/>
    <m/>
    <n v="7263"/>
    <n v="6899.85"/>
    <n v="-363.14999999999964"/>
    <n v="-4.9999999999999947E-2"/>
    <x v="297"/>
    <x v="358"/>
    <x v="358"/>
  </r>
  <r>
    <n v="732"/>
    <x v="20"/>
    <x v="20"/>
    <x v="100"/>
    <m/>
    <x v="41"/>
    <s v="Podróże służbowe zagraniczne"/>
    <n v="0"/>
    <n v="550"/>
    <m/>
    <n v="550"/>
    <n v="522.5"/>
    <n v="-27.5"/>
    <n v="-0.05"/>
    <x v="298"/>
    <x v="359"/>
    <x v="359"/>
  </r>
  <r>
    <n v="733"/>
    <x v="20"/>
    <x v="20"/>
    <x v="100"/>
    <m/>
    <x v="8"/>
    <s v="Różne opłaty i składki"/>
    <n v="23399.8"/>
    <n v="9400"/>
    <m/>
    <n v="9870"/>
    <n v="9376.5"/>
    <n v="-493.5"/>
    <n v="-0.05"/>
    <x v="299"/>
    <x v="360"/>
    <x v="360"/>
  </r>
  <r>
    <n v="734"/>
    <x v="20"/>
    <x v="20"/>
    <x v="100"/>
    <m/>
    <x v="42"/>
    <s v="Odpisy na zakładowy fundusz świadczeń socjalnych"/>
    <n v="27670"/>
    <n v="28400"/>
    <m/>
    <n v="29102"/>
    <n v="27646.9"/>
    <n v="-1455.0999999999985"/>
    <n v="-4.9999999999999947E-2"/>
    <x v="300"/>
    <x v="361"/>
    <x v="361"/>
  </r>
  <r>
    <n v="735"/>
    <x v="20"/>
    <x v="20"/>
    <x v="100"/>
    <m/>
    <x v="54"/>
    <s v="Podatek od nieruchomości"/>
    <n v="161188"/>
    <n v="207452"/>
    <m/>
    <n v="166909"/>
    <n v="166909"/>
    <n v="0"/>
    <n v="0"/>
    <x v="0"/>
    <x v="0"/>
    <x v="0"/>
  </r>
  <r>
    <n v="736"/>
    <x v="20"/>
    <x v="20"/>
    <x v="100"/>
    <m/>
    <x v="43"/>
    <s v="Szkolenia pracowników niebędących członkami korpusu służby cywilnej"/>
    <n v="7070"/>
    <n v="7500"/>
    <m/>
    <n v="8000"/>
    <n v="7600"/>
    <n v="-400"/>
    <n v="-0.05"/>
    <x v="301"/>
    <x v="362"/>
    <x v="362"/>
  </r>
  <r>
    <n v="737"/>
    <x v="20"/>
    <x v="20"/>
    <x v="100"/>
    <m/>
    <x v="44"/>
    <s v="Wpłaty na PPK finansowane przez podmiot zatrudniający"/>
    <n v="0"/>
    <n v="13000"/>
    <m/>
    <n v="21113.23"/>
    <n v="20057.568500000001"/>
    <n v="-1055.6614999999983"/>
    <n v="-4.999999999999992E-2"/>
    <x v="302"/>
    <x v="363"/>
    <x v="363"/>
  </r>
  <r>
    <n v="738"/>
    <x v="20"/>
    <x v="20"/>
    <x v="100"/>
    <m/>
    <x v="3"/>
    <s v="Wydatki inwestycyjne jednostek budżetowych"/>
    <n v="24981"/>
    <n v="0"/>
    <m/>
    <n v="0"/>
    <n v="0"/>
    <n v="0"/>
    <e v="#DIV/0!"/>
    <x v="0"/>
    <x v="0"/>
    <x v="0"/>
  </r>
  <r>
    <n v="739"/>
    <x v="20"/>
    <x v="20"/>
    <x v="101"/>
    <s v="92695"/>
    <x v="0"/>
    <s v="Pozostała działalność"/>
    <n v="426.01"/>
    <n v="24580.14"/>
    <n v="0"/>
    <n v="17208.370000000003"/>
    <n v="17033.370000000003"/>
    <n v="-175"/>
    <m/>
    <x v="0"/>
    <x v="0"/>
    <x v="0"/>
  </r>
  <r>
    <n v="740"/>
    <x v="20"/>
    <x v="20"/>
    <x v="101"/>
    <m/>
    <x v="21"/>
    <s v="Zakup materiałów i wyposażenia"/>
    <n v="0"/>
    <n v="13087.14"/>
    <m/>
    <n v="13708.37"/>
    <n v="13708.37"/>
    <n v="0"/>
    <n v="0"/>
    <x v="0"/>
    <x v="0"/>
    <x v="0"/>
  </r>
  <r>
    <n v="741"/>
    <x v="20"/>
    <x v="20"/>
    <x v="101"/>
    <m/>
    <x v="9"/>
    <s v="Zakup usług pozostałych"/>
    <n v="426.01"/>
    <n v="11493"/>
    <m/>
    <n v="3500"/>
    <n v="3325"/>
    <n v="-175"/>
    <n v="-0.05"/>
    <x v="41"/>
    <x v="364"/>
    <x v="3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5C0FD5-616C-428B-A5B0-560B30A1C941}" name="Tabela przestawna2" cacheId="17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C68" firstHeaderRow="1" firstDataRow="1" firstDataCol="2" rowPageCount="1" colPageCount="1"/>
  <pivotFields count="17">
    <pivotField showAll="0"/>
    <pivotField axis="axisRow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/>
    <pivotField axis="axisRow" showAll="0">
      <items count="103">
        <item x="13"/>
        <item x="14"/>
        <item x="17"/>
        <item x="24"/>
        <item x="27"/>
        <item x="40"/>
        <item x="47"/>
        <item x="54"/>
        <item x="65"/>
        <item x="78"/>
        <item x="79"/>
        <item x="9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6"/>
        <item x="18"/>
        <item x="19"/>
        <item x="20"/>
        <item x="21"/>
        <item x="22"/>
        <item x="23"/>
        <item x="25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8"/>
        <item x="99"/>
        <item x="100"/>
        <item x="101"/>
        <item x="0"/>
        <item t="default"/>
      </items>
    </pivotField>
    <pivotField showAll="0"/>
    <pivotField showAll="0"/>
    <pivotField showAll="0"/>
    <pivotField showAll="0"/>
    <pivotField numFmtId="166" showAll="0"/>
    <pivotField showAll="0"/>
    <pivotField showAll="0"/>
    <pivotField showAll="0"/>
    <pivotField dataField="1" numFmtId="167" showAll="0"/>
    <pivotField showAll="0"/>
    <pivotField showAll="0"/>
    <pivotField axis="axisPage" multipleItemSelectionAllowed="1" showAll="0">
      <items count="36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h="1" x="0"/>
        <item t="default"/>
      </items>
    </pivotField>
    <pivotField showAll="0"/>
  </pivotFields>
  <rowFields count="2">
    <field x="1"/>
    <field x="3"/>
  </rowFields>
  <rowItems count="65">
    <i>
      <x/>
      <x v="12"/>
    </i>
    <i r="1">
      <x v="15"/>
    </i>
    <i r="1">
      <x v="16"/>
    </i>
    <i>
      <x v="1"/>
      <x v="18"/>
    </i>
    <i>
      <x v="2"/>
      <x/>
    </i>
    <i r="1">
      <x v="1"/>
    </i>
    <i r="1">
      <x v="19"/>
    </i>
    <i r="1">
      <x v="20"/>
    </i>
    <i r="1">
      <x v="21"/>
    </i>
    <i r="1">
      <x v="22"/>
    </i>
    <i r="1">
      <x v="23"/>
    </i>
    <i>
      <x v="3"/>
      <x v="24"/>
    </i>
    <i>
      <x v="4"/>
      <x v="25"/>
    </i>
    <i>
      <x v="5"/>
      <x v="26"/>
    </i>
    <i>
      <x v="6"/>
      <x v="28"/>
    </i>
    <i r="1">
      <x v="29"/>
    </i>
    <i r="1">
      <x v="31"/>
    </i>
    <i r="1">
      <x v="32"/>
    </i>
    <i>
      <x v="8"/>
      <x v="36"/>
    </i>
    <i r="1">
      <x v="37"/>
    </i>
    <i r="1">
      <x v="38"/>
    </i>
    <i r="1">
      <x v="39"/>
    </i>
    <i>
      <x v="9"/>
      <x v="40"/>
    </i>
    <i>
      <x v="10"/>
      <x v="41"/>
    </i>
    <i>
      <x v="11"/>
      <x v="5"/>
    </i>
    <i r="1">
      <x v="6"/>
    </i>
    <i r="1">
      <x v="42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0"/>
    </i>
    <i r="1">
      <x v="51"/>
    </i>
    <i r="1">
      <x v="52"/>
    </i>
    <i>
      <x v="12"/>
      <x v="55"/>
    </i>
    <i>
      <x v="13"/>
      <x v="57"/>
    </i>
    <i r="1">
      <x v="58"/>
    </i>
    <i r="1">
      <x v="63"/>
    </i>
    <i>
      <x v="14"/>
      <x v="8"/>
    </i>
    <i r="1">
      <x v="67"/>
    </i>
    <i r="1">
      <x v="68"/>
    </i>
    <i>
      <x v="15"/>
      <x v="70"/>
    </i>
    <i r="1">
      <x v="71"/>
    </i>
    <i r="1">
      <x v="74"/>
    </i>
    <i>
      <x v="16"/>
      <x v="76"/>
    </i>
    <i r="1">
      <x v="77"/>
    </i>
    <i r="1">
      <x v="79"/>
    </i>
    <i r="1">
      <x v="81"/>
    </i>
    <i r="1">
      <x v="82"/>
    </i>
    <i>
      <x v="17"/>
      <x v="83"/>
    </i>
    <i r="1">
      <x v="84"/>
    </i>
    <i r="1">
      <x v="86"/>
    </i>
    <i r="1">
      <x v="87"/>
    </i>
    <i r="1">
      <x v="88"/>
    </i>
    <i r="1">
      <x v="89"/>
    </i>
    <i r="1">
      <x v="90"/>
    </i>
    <i r="1">
      <x v="91"/>
    </i>
    <i>
      <x v="18"/>
      <x v="93"/>
    </i>
    <i>
      <x v="19"/>
      <x v="97"/>
    </i>
    <i>
      <x v="20"/>
      <x v="98"/>
    </i>
    <i r="1">
      <x v="99"/>
    </i>
    <i r="1">
      <x v="100"/>
    </i>
    <i t="grand">
      <x/>
    </i>
  </rowItems>
  <colItems count="1">
    <i/>
  </colItems>
  <pageFields count="1">
    <pageField fld="15" hier="-1"/>
  </pageFields>
  <dataFields count="1">
    <dataField name="Suma z zmiana zł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9915-85E0-4EF1-883F-8EFF9658374E}">
  <dimension ref="A1:K68"/>
  <sheetViews>
    <sheetView topLeftCell="D29" workbookViewId="0">
      <selection activeCell="J4" sqref="J4:K67"/>
    </sheetView>
  </sheetViews>
  <sheetFormatPr defaultRowHeight="14.5" x14ac:dyDescent="0.35"/>
  <cols>
    <col min="1" max="1" width="17" hidden="1" customWidth="1"/>
    <col min="2" max="2" width="20.1796875" hidden="1" customWidth="1"/>
    <col min="3" max="3" width="15.08984375" hidden="1" customWidth="1"/>
    <col min="5" max="5" width="14.7265625" bestFit="1" customWidth="1"/>
    <col min="6" max="6" width="7.90625" bestFit="1" customWidth="1"/>
    <col min="7" max="7" width="15.08984375" bestFit="1" customWidth="1"/>
    <col min="11" max="11" width="61.6328125" customWidth="1"/>
  </cols>
  <sheetData>
    <row r="1" spans="1:11" x14ac:dyDescent="0.35">
      <c r="A1" s="75" t="s">
        <v>373</v>
      </c>
      <c r="B1" t="s">
        <v>377</v>
      </c>
    </row>
    <row r="3" spans="1:11" x14ac:dyDescent="0.35">
      <c r="A3" s="75" t="s">
        <v>375</v>
      </c>
      <c r="B3" s="75" t="s">
        <v>4</v>
      </c>
      <c r="C3" t="s">
        <v>379</v>
      </c>
      <c r="E3" t="s">
        <v>375</v>
      </c>
      <c r="F3" t="s">
        <v>4</v>
      </c>
      <c r="G3" t="s">
        <v>379</v>
      </c>
    </row>
    <row r="4" spans="1:11" x14ac:dyDescent="0.35">
      <c r="A4" s="76" t="s">
        <v>11</v>
      </c>
      <c r="B4" s="76" t="s">
        <v>13</v>
      </c>
      <c r="C4" s="77">
        <v>-1000</v>
      </c>
      <c r="E4" t="s">
        <v>11</v>
      </c>
      <c r="F4" t="s">
        <v>13</v>
      </c>
      <c r="G4">
        <v>-1000</v>
      </c>
      <c r="J4">
        <v>1</v>
      </c>
      <c r="K4" t="str">
        <f>"Zmniejszenie w dziale "&amp;E4&amp;" rozdziale "&amp;F4&amp;" wydatków o "&amp;TEXT((G4*-1),"# ##0,00 zł")</f>
        <v>Zmniejszenie w dziale 010 rozdziale 01008 wydatków o 1 000,00 zł</v>
      </c>
    </row>
    <row r="5" spans="1:11" x14ac:dyDescent="0.35">
      <c r="B5" s="76" t="s">
        <v>26</v>
      </c>
      <c r="C5" s="77">
        <v>-500</v>
      </c>
      <c r="E5" t="s">
        <v>11</v>
      </c>
      <c r="F5" t="s">
        <v>26</v>
      </c>
      <c r="G5">
        <v>-500</v>
      </c>
      <c r="J5">
        <v>2</v>
      </c>
      <c r="K5" t="str">
        <f t="shared" ref="K5:K67" si="0">"Zmniejszenie w dziale "&amp;E5&amp;" rozdziale "&amp;F5&amp;" wydatków o "&amp;TEXT((G5*-1),"# ##0,00 zł")</f>
        <v>Zmniejszenie w dziale 010 rozdziale 01043 wydatków o 500,00 zł</v>
      </c>
    </row>
    <row r="6" spans="1:11" x14ac:dyDescent="0.35">
      <c r="B6" s="76" t="s">
        <v>28</v>
      </c>
      <c r="C6" s="77">
        <v>-500</v>
      </c>
      <c r="E6" t="s">
        <v>11</v>
      </c>
      <c r="F6" t="s">
        <v>28</v>
      </c>
      <c r="G6">
        <v>-500</v>
      </c>
      <c r="J6">
        <v>3</v>
      </c>
      <c r="K6" t="str">
        <f t="shared" si="0"/>
        <v>Zmniejszenie w dziale 010 rozdziale 01044 wydatków o 500,00 zł</v>
      </c>
    </row>
    <row r="7" spans="1:11" x14ac:dyDescent="0.35">
      <c r="A7" s="76" t="s">
        <v>40</v>
      </c>
      <c r="B7" s="76" t="s">
        <v>42</v>
      </c>
      <c r="C7" s="77">
        <v>-4650</v>
      </c>
      <c r="E7" t="s">
        <v>40</v>
      </c>
      <c r="F7" t="s">
        <v>42</v>
      </c>
      <c r="G7">
        <v>-4650</v>
      </c>
      <c r="J7">
        <v>4</v>
      </c>
      <c r="K7" t="str">
        <f t="shared" si="0"/>
        <v>Zmniejszenie w dziale 020 rozdziale 02001 wydatków o 4 650,00 zł</v>
      </c>
    </row>
    <row r="8" spans="1:11" x14ac:dyDescent="0.35">
      <c r="A8" s="76" t="s">
        <v>47</v>
      </c>
      <c r="B8" s="76">
        <v>60017</v>
      </c>
      <c r="C8" s="77">
        <v>-40703</v>
      </c>
      <c r="E8" t="s">
        <v>47</v>
      </c>
      <c r="F8">
        <v>60017</v>
      </c>
      <c r="G8">
        <v>-40703</v>
      </c>
      <c r="J8">
        <v>5</v>
      </c>
      <c r="K8" t="str">
        <f t="shared" si="0"/>
        <v>Zmniejszenie w dziale 600 rozdziale 60017 wydatków o 40 703,00 zł</v>
      </c>
    </row>
    <row r="9" spans="1:11" x14ac:dyDescent="0.35">
      <c r="B9" s="76">
        <v>60019</v>
      </c>
      <c r="C9" s="77">
        <v>-12500</v>
      </c>
      <c r="E9" t="s">
        <v>47</v>
      </c>
      <c r="F9">
        <v>60019</v>
      </c>
      <c r="G9">
        <v>-12500</v>
      </c>
      <c r="J9">
        <v>6</v>
      </c>
      <c r="K9" t="str">
        <f t="shared" si="0"/>
        <v>Zmniejszenie w dziale 600 rozdziale 60019 wydatków o 12 500,00 zł</v>
      </c>
    </row>
    <row r="10" spans="1:11" x14ac:dyDescent="0.35">
      <c r="B10" s="76" t="s">
        <v>49</v>
      </c>
      <c r="C10" s="77">
        <v>-8108.9729999999981</v>
      </c>
      <c r="E10" t="s">
        <v>47</v>
      </c>
      <c r="F10" t="s">
        <v>49</v>
      </c>
      <c r="G10">
        <v>-8108.9729999999981</v>
      </c>
      <c r="J10">
        <v>7</v>
      </c>
      <c r="K10" t="str">
        <f t="shared" si="0"/>
        <v>Zmniejszenie w dziale 600 rozdziale 60001 wydatków o 8 108,97 zł</v>
      </c>
    </row>
    <row r="11" spans="1:11" x14ac:dyDescent="0.35">
      <c r="B11" s="76" t="s">
        <v>53</v>
      </c>
      <c r="C11" s="77">
        <v>-191734.28150000004</v>
      </c>
      <c r="E11" t="s">
        <v>47</v>
      </c>
      <c r="F11" t="s">
        <v>53</v>
      </c>
      <c r="G11">
        <v>-191734.28150000004</v>
      </c>
      <c r="J11">
        <v>8</v>
      </c>
      <c r="K11" t="str">
        <f t="shared" si="0"/>
        <v>Zmniejszenie w dziale 600 rozdziale 60004 wydatków o 191 734,28 zł</v>
      </c>
    </row>
    <row r="12" spans="1:11" x14ac:dyDescent="0.35">
      <c r="B12" s="76" t="s">
        <v>61</v>
      </c>
      <c r="C12" s="77">
        <v>-35</v>
      </c>
      <c r="E12" t="s">
        <v>47</v>
      </c>
      <c r="F12" t="s">
        <v>61</v>
      </c>
      <c r="G12">
        <v>-35</v>
      </c>
      <c r="J12">
        <v>9</v>
      </c>
      <c r="K12" t="str">
        <f t="shared" si="0"/>
        <v>Zmniejszenie w dziale 600 rozdziale 60013 wydatków o 35,00 zł</v>
      </c>
    </row>
    <row r="13" spans="1:11" x14ac:dyDescent="0.35">
      <c r="B13" s="76" t="s">
        <v>65</v>
      </c>
      <c r="C13" s="77">
        <v>-9753.5</v>
      </c>
      <c r="E13" t="s">
        <v>47</v>
      </c>
      <c r="F13" t="s">
        <v>65</v>
      </c>
      <c r="G13">
        <v>-9753.5</v>
      </c>
      <c r="J13">
        <v>10</v>
      </c>
      <c r="K13" t="str">
        <f t="shared" si="0"/>
        <v>Zmniejszenie w dziale 600 rozdziale 60014 wydatków o 9 753,50 zł</v>
      </c>
    </row>
    <row r="14" spans="1:11" x14ac:dyDescent="0.35">
      <c r="B14" s="76" t="s">
        <v>70</v>
      </c>
      <c r="C14" s="77">
        <v>-65430.195499999951</v>
      </c>
      <c r="E14" t="s">
        <v>47</v>
      </c>
      <c r="F14" t="s">
        <v>70</v>
      </c>
      <c r="G14">
        <v>-65430.195499999951</v>
      </c>
      <c r="J14">
        <v>11</v>
      </c>
      <c r="K14" t="str">
        <f t="shared" si="0"/>
        <v>Zmniejszenie w dziale 600 rozdziale 60016 wydatków o 65 430,20 zł</v>
      </c>
    </row>
    <row r="15" spans="1:11" x14ac:dyDescent="0.35">
      <c r="A15" s="76" t="s">
        <v>78</v>
      </c>
      <c r="B15" s="76" t="s">
        <v>80</v>
      </c>
      <c r="C15" s="77">
        <v>-23651.1</v>
      </c>
      <c r="E15" t="s">
        <v>78</v>
      </c>
      <c r="F15" t="s">
        <v>80</v>
      </c>
      <c r="G15">
        <v>-23651.1</v>
      </c>
      <c r="J15">
        <v>12</v>
      </c>
      <c r="K15" t="str">
        <f t="shared" si="0"/>
        <v>Zmniejszenie w dziale 630 rozdziale 63003 wydatków o 23 651,10 zł</v>
      </c>
    </row>
    <row r="16" spans="1:11" x14ac:dyDescent="0.35">
      <c r="A16" s="76" t="s">
        <v>85</v>
      </c>
      <c r="B16" s="76" t="s">
        <v>87</v>
      </c>
      <c r="C16" s="77">
        <v>-298800</v>
      </c>
      <c r="E16" t="s">
        <v>85</v>
      </c>
      <c r="F16" t="s">
        <v>87</v>
      </c>
      <c r="G16">
        <v>-298800</v>
      </c>
      <c r="J16">
        <v>13</v>
      </c>
      <c r="K16" t="str">
        <f t="shared" si="0"/>
        <v>Zmniejszenie w dziale 700 rozdziale 70005 wydatków o 298 800,00 zł</v>
      </c>
    </row>
    <row r="17" spans="1:11" x14ac:dyDescent="0.35">
      <c r="A17" s="76" t="s">
        <v>98</v>
      </c>
      <c r="B17" s="76" t="s">
        <v>100</v>
      </c>
      <c r="C17" s="77">
        <v>-11027</v>
      </c>
      <c r="E17" t="s">
        <v>98</v>
      </c>
      <c r="F17" t="s">
        <v>100</v>
      </c>
      <c r="G17">
        <v>-11027</v>
      </c>
      <c r="J17">
        <v>14</v>
      </c>
      <c r="K17" t="str">
        <f t="shared" si="0"/>
        <v>Zmniejszenie w dziale 710 rozdziale 71004 wydatków o 11 027,00 zł</v>
      </c>
    </row>
    <row r="18" spans="1:11" x14ac:dyDescent="0.35">
      <c r="A18" s="76" t="s">
        <v>104</v>
      </c>
      <c r="B18" s="76" t="s">
        <v>110</v>
      </c>
      <c r="C18" s="77">
        <v>-22467.5</v>
      </c>
      <c r="E18" t="s">
        <v>104</v>
      </c>
      <c r="F18" t="s">
        <v>110</v>
      </c>
      <c r="G18">
        <v>-22467.5</v>
      </c>
      <c r="J18">
        <v>15</v>
      </c>
      <c r="K18" t="str">
        <f t="shared" si="0"/>
        <v>Zmniejszenie w dziale 750 rozdziale 75022 wydatków o 22 467,50 zł</v>
      </c>
    </row>
    <row r="19" spans="1:11" x14ac:dyDescent="0.35">
      <c r="B19" s="76" t="s">
        <v>114</v>
      </c>
      <c r="C19" s="77">
        <v>-623643.88399999985</v>
      </c>
      <c r="E19" t="s">
        <v>104</v>
      </c>
      <c r="F19" t="s">
        <v>114</v>
      </c>
      <c r="G19">
        <v>-623643.88399999985</v>
      </c>
      <c r="J19">
        <v>16</v>
      </c>
      <c r="K19" t="str">
        <f t="shared" si="0"/>
        <v>Zmniejszenie w dziale 750 rozdziale 75023 wydatków o 623 643,88 zł</v>
      </c>
    </row>
    <row r="20" spans="1:11" x14ac:dyDescent="0.35">
      <c r="B20" s="76" t="s">
        <v>146</v>
      </c>
      <c r="C20" s="77">
        <v>-97785</v>
      </c>
      <c r="E20" t="s">
        <v>104</v>
      </c>
      <c r="F20" t="s">
        <v>146</v>
      </c>
      <c r="G20">
        <v>-97785</v>
      </c>
      <c r="J20">
        <v>17</v>
      </c>
      <c r="K20" t="str">
        <f t="shared" si="0"/>
        <v>Zmniejszenie w dziale 750 rozdziale 75075 wydatków o 97 785,00 zł</v>
      </c>
    </row>
    <row r="21" spans="1:11" x14ac:dyDescent="0.35">
      <c r="B21" s="76" t="s">
        <v>150</v>
      </c>
      <c r="C21" s="77">
        <v>-13972.149999999994</v>
      </c>
      <c r="E21" t="s">
        <v>104</v>
      </c>
      <c r="F21" t="s">
        <v>150</v>
      </c>
      <c r="G21">
        <v>-13972.149999999994</v>
      </c>
      <c r="J21">
        <v>18</v>
      </c>
      <c r="K21" t="str">
        <f t="shared" si="0"/>
        <v>Zmniejszenie w dziale 750 rozdziale 75095 wydatków o 13 972,15 zł</v>
      </c>
    </row>
    <row r="22" spans="1:11" x14ac:dyDescent="0.35">
      <c r="A22" s="76" t="s">
        <v>162</v>
      </c>
      <c r="B22" s="76" t="s">
        <v>176</v>
      </c>
      <c r="C22" s="77">
        <v>-761.25</v>
      </c>
      <c r="E22" t="s">
        <v>162</v>
      </c>
      <c r="F22" t="s">
        <v>176</v>
      </c>
      <c r="G22">
        <v>-761.25</v>
      </c>
      <c r="J22">
        <v>19</v>
      </c>
      <c r="K22" t="str">
        <f t="shared" si="0"/>
        <v>Zmniejszenie w dziale 754 rozdziale 75414 wydatków o 761,25 zł</v>
      </c>
    </row>
    <row r="23" spans="1:11" x14ac:dyDescent="0.35">
      <c r="B23" s="76" t="s">
        <v>178</v>
      </c>
      <c r="C23" s="77">
        <v>-54374.093499999974</v>
      </c>
      <c r="E23" t="s">
        <v>162</v>
      </c>
      <c r="F23" t="s">
        <v>178</v>
      </c>
      <c r="G23">
        <v>-54374.093499999974</v>
      </c>
      <c r="J23">
        <v>20</v>
      </c>
      <c r="K23" t="str">
        <f t="shared" si="0"/>
        <v>Zmniejszenie w dziale 754 rozdziale 75416 wydatków o 54 374,09 zł</v>
      </c>
    </row>
    <row r="24" spans="1:11" x14ac:dyDescent="0.35">
      <c r="B24" s="76" t="s">
        <v>180</v>
      </c>
      <c r="C24" s="77">
        <v>-6136.8499999999995</v>
      </c>
      <c r="E24" t="s">
        <v>162</v>
      </c>
      <c r="F24" t="s">
        <v>180</v>
      </c>
      <c r="G24">
        <v>-6136.8499999999995</v>
      </c>
      <c r="J24">
        <v>21</v>
      </c>
      <c r="K24" t="str">
        <f t="shared" si="0"/>
        <v>Zmniejszenie w dziale 754 rozdziale 75421 wydatków o 6 136,85 zł</v>
      </c>
    </row>
    <row r="25" spans="1:11" x14ac:dyDescent="0.35">
      <c r="B25" s="76" t="s">
        <v>182</v>
      </c>
      <c r="C25" s="77">
        <v>-8134.0660000000062</v>
      </c>
      <c r="E25" t="s">
        <v>162</v>
      </c>
      <c r="F25" t="s">
        <v>182</v>
      </c>
      <c r="G25">
        <v>-8134.0660000000062</v>
      </c>
      <c r="J25">
        <v>22</v>
      </c>
      <c r="K25" t="str">
        <f t="shared" si="0"/>
        <v>Zmniejszenie w dziale 754 rozdziale 75495 wydatków o 8 134,07 zł</v>
      </c>
    </row>
    <row r="26" spans="1:11" x14ac:dyDescent="0.35">
      <c r="A26" s="76" t="s">
        <v>183</v>
      </c>
      <c r="B26" s="76" t="s">
        <v>185</v>
      </c>
      <c r="C26" s="77">
        <v>-78000</v>
      </c>
      <c r="E26" t="s">
        <v>183</v>
      </c>
      <c r="F26" t="s">
        <v>185</v>
      </c>
      <c r="G26">
        <v>-78000</v>
      </c>
      <c r="J26">
        <v>23</v>
      </c>
      <c r="K26" t="str">
        <f t="shared" si="0"/>
        <v>Zmniejszenie w dziale 757 rozdziale 75702 wydatków o 78 000,00 zł</v>
      </c>
    </row>
    <row r="27" spans="1:11" x14ac:dyDescent="0.35">
      <c r="A27" s="76" t="s">
        <v>191</v>
      </c>
      <c r="B27" s="76" t="s">
        <v>193</v>
      </c>
      <c r="C27" s="77">
        <v>-67816.655000000028</v>
      </c>
      <c r="E27" t="s">
        <v>191</v>
      </c>
      <c r="F27" t="s">
        <v>193</v>
      </c>
      <c r="G27">
        <v>-67816.655000000028</v>
      </c>
      <c r="J27">
        <v>24</v>
      </c>
      <c r="K27" t="str">
        <f t="shared" si="0"/>
        <v>Zmniejszenie w dziale 758 rozdziale 75818 wydatków o 67 816,66 zł</v>
      </c>
    </row>
    <row r="28" spans="1:11" x14ac:dyDescent="0.35">
      <c r="A28" s="76" t="s">
        <v>197</v>
      </c>
      <c r="B28" s="76">
        <v>80107</v>
      </c>
      <c r="C28" s="77">
        <v>-107876.99199999994</v>
      </c>
      <c r="E28" t="s">
        <v>197</v>
      </c>
      <c r="F28">
        <v>80107</v>
      </c>
      <c r="G28">
        <v>-107876.99199999994</v>
      </c>
      <c r="J28">
        <v>25</v>
      </c>
      <c r="K28" t="str">
        <f t="shared" si="0"/>
        <v>Zmniejszenie w dziale 801 rozdziale 80107 wydatków o 107 876,99 zł</v>
      </c>
    </row>
    <row r="29" spans="1:11" x14ac:dyDescent="0.35">
      <c r="B29" s="76">
        <v>80153</v>
      </c>
      <c r="C29" s="77">
        <v>-21386.028500000008</v>
      </c>
      <c r="E29" t="s">
        <v>197</v>
      </c>
      <c r="F29">
        <v>80153</v>
      </c>
      <c r="G29">
        <v>-21386.028500000008</v>
      </c>
      <c r="J29">
        <v>26</v>
      </c>
      <c r="K29" t="str">
        <f t="shared" si="0"/>
        <v>Zmniejszenie w dziale 801 rozdziale 80153 wydatków o 21 386,03 zł</v>
      </c>
    </row>
    <row r="30" spans="1:11" x14ac:dyDescent="0.35">
      <c r="B30" s="76" t="s">
        <v>199</v>
      </c>
      <c r="C30" s="77">
        <v>-1848910.4085000008</v>
      </c>
      <c r="E30" t="s">
        <v>197</v>
      </c>
      <c r="F30" t="s">
        <v>199</v>
      </c>
      <c r="G30">
        <v>-1848910.4085000008</v>
      </c>
      <c r="J30">
        <v>27</v>
      </c>
      <c r="K30" t="str">
        <f t="shared" si="0"/>
        <v>Zmniejszenie w dziale 801 rozdziale 80101 wydatków o 1 848 910,41 zł</v>
      </c>
    </row>
    <row r="31" spans="1:11" x14ac:dyDescent="0.35">
      <c r="B31" s="76" t="s">
        <v>209</v>
      </c>
      <c r="C31" s="77">
        <v>-105414.64600000008</v>
      </c>
      <c r="E31" t="s">
        <v>197</v>
      </c>
      <c r="F31" t="s">
        <v>209</v>
      </c>
      <c r="G31">
        <v>-105414.64600000008</v>
      </c>
      <c r="J31">
        <v>28</v>
      </c>
      <c r="K31" t="str">
        <f t="shared" si="0"/>
        <v>Zmniejszenie w dziale 801 rozdziale 80103 wydatków o 105 414,65 zł</v>
      </c>
    </row>
    <row r="32" spans="1:11" x14ac:dyDescent="0.35">
      <c r="B32" s="76" t="s">
        <v>213</v>
      </c>
      <c r="C32" s="77">
        <v>-969279.9</v>
      </c>
      <c r="E32" t="s">
        <v>197</v>
      </c>
      <c r="F32" t="s">
        <v>213</v>
      </c>
      <c r="G32">
        <v>-969279.9</v>
      </c>
      <c r="J32">
        <v>29</v>
      </c>
      <c r="K32" t="str">
        <f t="shared" si="0"/>
        <v>Zmniejszenie w dziale 801 rozdziale 80104 wydatków o 969 279,90 zł</v>
      </c>
    </row>
    <row r="33" spans="1:11" x14ac:dyDescent="0.35">
      <c r="B33" s="76" t="s">
        <v>217</v>
      </c>
      <c r="C33" s="77">
        <v>-1000</v>
      </c>
      <c r="E33" t="s">
        <v>197</v>
      </c>
      <c r="F33" t="s">
        <v>217</v>
      </c>
      <c r="G33">
        <v>-1000</v>
      </c>
      <c r="J33">
        <v>30</v>
      </c>
      <c r="K33" t="str">
        <f t="shared" si="0"/>
        <v>Zmniejszenie w dziale 801 rozdziale 80106 wydatków o 1 000,00 zł</v>
      </c>
    </row>
    <row r="34" spans="1:11" x14ac:dyDescent="0.35">
      <c r="B34" s="76" t="s">
        <v>220</v>
      </c>
      <c r="C34" s="77">
        <v>-100000</v>
      </c>
      <c r="E34" t="s">
        <v>197</v>
      </c>
      <c r="F34" t="s">
        <v>220</v>
      </c>
      <c r="G34">
        <v>-100000</v>
      </c>
      <c r="J34">
        <v>31</v>
      </c>
      <c r="K34" t="str">
        <f t="shared" si="0"/>
        <v>Zmniejszenie w dziale 801 rozdziale 80113 wydatków o 100 000,00 zł</v>
      </c>
    </row>
    <row r="35" spans="1:11" x14ac:dyDescent="0.35">
      <c r="B35" s="76" t="s">
        <v>224</v>
      </c>
      <c r="C35" s="77">
        <v>-11809.200000000012</v>
      </c>
      <c r="E35" t="s">
        <v>197</v>
      </c>
      <c r="F35" t="s">
        <v>224</v>
      </c>
      <c r="G35">
        <v>-11809.200000000012</v>
      </c>
      <c r="J35">
        <v>32</v>
      </c>
      <c r="K35" t="str">
        <f t="shared" si="0"/>
        <v>Zmniejszenie w dziale 801 rozdziale 80146 wydatków o 11 809,20 zł</v>
      </c>
    </row>
    <row r="36" spans="1:11" x14ac:dyDescent="0.35">
      <c r="B36" s="76" t="s">
        <v>226</v>
      </c>
      <c r="C36" s="77">
        <v>-19511.849999999999</v>
      </c>
      <c r="E36" t="s">
        <v>197</v>
      </c>
      <c r="F36" t="s">
        <v>226</v>
      </c>
      <c r="G36">
        <v>-19511.849999999999</v>
      </c>
      <c r="J36">
        <v>33</v>
      </c>
      <c r="K36" t="str">
        <f t="shared" si="0"/>
        <v>Zmniejszenie w dziale 801 rozdziale 80148 wydatków o 19 511,85 zł</v>
      </c>
    </row>
    <row r="37" spans="1:11" x14ac:dyDescent="0.35">
      <c r="B37" s="76" t="s">
        <v>228</v>
      </c>
      <c r="C37" s="77">
        <v>-71115.060499999949</v>
      </c>
      <c r="E37" t="s">
        <v>197</v>
      </c>
      <c r="F37" t="s">
        <v>228</v>
      </c>
      <c r="G37">
        <v>-71115.060499999949</v>
      </c>
      <c r="J37">
        <v>34</v>
      </c>
      <c r="K37" t="str">
        <f t="shared" si="0"/>
        <v>Zmniejszenie w dziale 801 rozdziale 80149 wydatków o 71 115,06 zł</v>
      </c>
    </row>
    <row r="38" spans="1:11" x14ac:dyDescent="0.35">
      <c r="B38" s="76" t="s">
        <v>230</v>
      </c>
      <c r="C38" s="77">
        <v>-102711.67700000008</v>
      </c>
      <c r="E38" t="s">
        <v>197</v>
      </c>
      <c r="F38" t="s">
        <v>230</v>
      </c>
      <c r="G38">
        <v>-102711.67700000008</v>
      </c>
      <c r="J38">
        <v>35</v>
      </c>
      <c r="K38" t="str">
        <f t="shared" si="0"/>
        <v>Zmniejszenie w dziale 801 rozdziale 80150 wydatków o 102 711,68 zł</v>
      </c>
    </row>
    <row r="39" spans="1:11" x14ac:dyDescent="0.35">
      <c r="B39" s="76" t="s">
        <v>235</v>
      </c>
      <c r="C39" s="77">
        <v>-420.7000000000001</v>
      </c>
      <c r="E39" t="s">
        <v>197</v>
      </c>
      <c r="F39" t="s">
        <v>235</v>
      </c>
      <c r="G39">
        <v>-420.7000000000001</v>
      </c>
      <c r="J39">
        <v>36</v>
      </c>
      <c r="K39" t="str">
        <f t="shared" si="0"/>
        <v>Zmniejszenie w dziale 801 rozdziale 80195 wydatków o 420,70 zł</v>
      </c>
    </row>
    <row r="40" spans="1:11" x14ac:dyDescent="0.35">
      <c r="A40" s="76" t="s">
        <v>236</v>
      </c>
      <c r="B40" s="76" t="s">
        <v>242</v>
      </c>
      <c r="C40" s="77">
        <v>-3232.0500000000029</v>
      </c>
      <c r="E40" t="s">
        <v>236</v>
      </c>
      <c r="F40" t="s">
        <v>242</v>
      </c>
      <c r="G40">
        <v>-3232.0500000000029</v>
      </c>
      <c r="J40">
        <v>37</v>
      </c>
      <c r="K40" t="str">
        <f t="shared" si="0"/>
        <v>Zmniejszenie w dziale 851 rozdziale 85158 wydatków o 3 232,05 zł</v>
      </c>
    </row>
    <row r="41" spans="1:11" x14ac:dyDescent="0.35">
      <c r="A41" s="76" t="s">
        <v>245</v>
      </c>
      <c r="B41" s="76" t="s">
        <v>247</v>
      </c>
      <c r="C41" s="77">
        <v>-22000</v>
      </c>
      <c r="E41" t="s">
        <v>245</v>
      </c>
      <c r="F41" t="s">
        <v>247</v>
      </c>
      <c r="G41">
        <v>-22000</v>
      </c>
      <c r="J41">
        <v>38</v>
      </c>
      <c r="K41" t="str">
        <f t="shared" si="0"/>
        <v>Zmniejszenie w dziale 852 rozdziale 85202 wydatków o 22 000,00 zł</v>
      </c>
    </row>
    <row r="42" spans="1:11" x14ac:dyDescent="0.35">
      <c r="B42" s="76" t="s">
        <v>250</v>
      </c>
      <c r="C42" s="77">
        <v>-358.75</v>
      </c>
      <c r="E42" t="s">
        <v>245</v>
      </c>
      <c r="F42" t="s">
        <v>250</v>
      </c>
      <c r="G42">
        <v>-358.75</v>
      </c>
      <c r="J42">
        <v>39</v>
      </c>
      <c r="K42" t="str">
        <f t="shared" si="0"/>
        <v>Zmniejszenie w dziale 852 rozdziale 85205 wydatków o 358,75 zł</v>
      </c>
    </row>
    <row r="43" spans="1:11" x14ac:dyDescent="0.35">
      <c r="B43" s="76" t="s">
        <v>264</v>
      </c>
      <c r="C43" s="77">
        <v>-85901.733500000031</v>
      </c>
      <c r="E43" t="s">
        <v>245</v>
      </c>
      <c r="F43" t="s">
        <v>264</v>
      </c>
      <c r="G43">
        <v>-85901.733500000031</v>
      </c>
      <c r="J43">
        <v>40</v>
      </c>
      <c r="K43" t="str">
        <f t="shared" si="0"/>
        <v>Zmniejszenie w dziale 852 rozdziale 85219 wydatków o 85 901,73 zł</v>
      </c>
    </row>
    <row r="44" spans="1:11" x14ac:dyDescent="0.35">
      <c r="A44" s="76" t="s">
        <v>274</v>
      </c>
      <c r="B44" s="76">
        <v>85334</v>
      </c>
      <c r="C44" s="77">
        <v>-600</v>
      </c>
      <c r="E44" t="s">
        <v>274</v>
      </c>
      <c r="F44">
        <v>85334</v>
      </c>
      <c r="G44">
        <v>-600</v>
      </c>
      <c r="J44">
        <v>41</v>
      </c>
      <c r="K44" t="str">
        <f t="shared" si="0"/>
        <v>Zmniejszenie w dziale 853 rozdziale 85334 wydatków o 600,00 zł</v>
      </c>
    </row>
    <row r="45" spans="1:11" x14ac:dyDescent="0.35">
      <c r="B45" s="76" t="s">
        <v>276</v>
      </c>
      <c r="C45" s="77">
        <v>-5000</v>
      </c>
      <c r="E45" t="s">
        <v>274</v>
      </c>
      <c r="F45" t="s">
        <v>276</v>
      </c>
      <c r="G45">
        <v>-5000</v>
      </c>
      <c r="J45">
        <v>42</v>
      </c>
      <c r="K45" t="str">
        <f t="shared" si="0"/>
        <v>Zmniejszenie w dziale 853 rozdziale 85326 wydatków o 5 000,00 zł</v>
      </c>
    </row>
    <row r="46" spans="1:11" x14ac:dyDescent="0.35">
      <c r="B46" s="76" t="s">
        <v>279</v>
      </c>
      <c r="C46" s="77">
        <v>-15394.530999999988</v>
      </c>
      <c r="E46" t="s">
        <v>274</v>
      </c>
      <c r="F46" t="s">
        <v>279</v>
      </c>
      <c r="G46">
        <v>-15394.530999999988</v>
      </c>
      <c r="J46">
        <v>43</v>
      </c>
      <c r="K46" t="str">
        <f t="shared" si="0"/>
        <v>Zmniejszenie w dziale 853 rozdziale 85395 wydatków o 15 394,53 zł</v>
      </c>
    </row>
    <row r="47" spans="1:11" x14ac:dyDescent="0.35">
      <c r="A47" s="76" t="s">
        <v>280</v>
      </c>
      <c r="B47" s="76" t="s">
        <v>283</v>
      </c>
      <c r="C47" s="77">
        <v>-3250</v>
      </c>
      <c r="E47" t="s">
        <v>280</v>
      </c>
      <c r="F47" t="s">
        <v>283</v>
      </c>
      <c r="G47">
        <v>-3250</v>
      </c>
      <c r="J47">
        <v>44</v>
      </c>
      <c r="K47" t="str">
        <f t="shared" si="0"/>
        <v>Zmniejszenie w dziale 854 rozdziale 85404 wydatków o 3 250,00 zł</v>
      </c>
    </row>
    <row r="48" spans="1:11" x14ac:dyDescent="0.35">
      <c r="B48" s="76" t="s">
        <v>285</v>
      </c>
      <c r="C48" s="77">
        <v>-1028.25</v>
      </c>
      <c r="E48" t="s">
        <v>280</v>
      </c>
      <c r="F48" t="s">
        <v>285</v>
      </c>
      <c r="G48">
        <v>-1028.25</v>
      </c>
      <c r="J48">
        <v>45</v>
      </c>
      <c r="K48" t="str">
        <f t="shared" si="0"/>
        <v>Zmniejszenie w dziale 854 rozdziale 85412 wydatków o 1 028,25 zł</v>
      </c>
    </row>
    <row r="49" spans="1:11" x14ac:dyDescent="0.35">
      <c r="B49" s="76" t="s">
        <v>294</v>
      </c>
      <c r="C49" s="77">
        <v>-134</v>
      </c>
      <c r="E49" t="s">
        <v>280</v>
      </c>
      <c r="F49" t="s">
        <v>294</v>
      </c>
      <c r="G49">
        <v>-134</v>
      </c>
      <c r="J49">
        <v>46</v>
      </c>
      <c r="K49" t="str">
        <f t="shared" si="0"/>
        <v>Zmniejszenie w dziale 854 rozdziale 85446 wydatków o 134,00 zł</v>
      </c>
    </row>
    <row r="50" spans="1:11" x14ac:dyDescent="0.35">
      <c r="A50" s="76" t="s">
        <v>296</v>
      </c>
      <c r="B50" s="76" t="s">
        <v>298</v>
      </c>
      <c r="C50" s="77">
        <v>-6373.1</v>
      </c>
      <c r="E50" t="s">
        <v>296</v>
      </c>
      <c r="F50" t="s">
        <v>298</v>
      </c>
      <c r="G50">
        <v>-6373.1</v>
      </c>
      <c r="J50">
        <v>47</v>
      </c>
      <c r="K50" t="str">
        <f t="shared" si="0"/>
        <v>Zmniejszenie w dziale 855 rozdziale 85501 wydatków o 6 373,10 zł</v>
      </c>
    </row>
    <row r="51" spans="1:11" x14ac:dyDescent="0.35">
      <c r="B51" s="76" t="s">
        <v>300</v>
      </c>
      <c r="C51" s="77">
        <v>-40405.256499999967</v>
      </c>
      <c r="E51" t="s">
        <v>296</v>
      </c>
      <c r="F51" t="s">
        <v>300</v>
      </c>
      <c r="G51">
        <v>-40405.256499999967</v>
      </c>
      <c r="J51">
        <v>48</v>
      </c>
      <c r="K51" t="str">
        <f t="shared" si="0"/>
        <v>Zmniejszenie w dziale 855 rozdziale 85502 wydatków o 40 405,26 zł</v>
      </c>
    </row>
    <row r="52" spans="1:11" x14ac:dyDescent="0.35">
      <c r="B52" s="76" t="s">
        <v>304</v>
      </c>
      <c r="C52" s="77">
        <v>-4567.5820000000003</v>
      </c>
      <c r="E52" t="s">
        <v>296</v>
      </c>
      <c r="F52" t="s">
        <v>304</v>
      </c>
      <c r="G52">
        <v>-4567.5820000000003</v>
      </c>
      <c r="J52">
        <v>49</v>
      </c>
      <c r="K52" t="str">
        <f t="shared" si="0"/>
        <v>Zmniejszenie w dziale 855 rozdziale 85504 wydatków o 4 567,58 zł</v>
      </c>
    </row>
    <row r="53" spans="1:11" x14ac:dyDescent="0.35">
      <c r="B53" s="76" t="s">
        <v>310</v>
      </c>
      <c r="C53" s="77">
        <v>-2742.4499999999971</v>
      </c>
      <c r="E53" t="s">
        <v>296</v>
      </c>
      <c r="F53" t="s">
        <v>310</v>
      </c>
      <c r="G53">
        <v>-2742.4499999999971</v>
      </c>
      <c r="J53">
        <v>50</v>
      </c>
      <c r="K53" t="str">
        <f t="shared" si="0"/>
        <v>Zmniejszenie w dziale 855 rozdziale 85513 wydatków o 2 742,45 zł</v>
      </c>
    </row>
    <row r="54" spans="1:11" x14ac:dyDescent="0.35">
      <c r="B54" s="76" t="s">
        <v>312</v>
      </c>
      <c r="C54" s="77">
        <v>-24550</v>
      </c>
      <c r="E54" t="s">
        <v>296</v>
      </c>
      <c r="F54" t="s">
        <v>312</v>
      </c>
      <c r="G54">
        <v>-24550</v>
      </c>
      <c r="J54">
        <v>51</v>
      </c>
      <c r="K54" t="str">
        <f t="shared" si="0"/>
        <v>Zmniejszenie w dziale 855 rozdziale 85516 wydatków o 24 550,00 zł</v>
      </c>
    </row>
    <row r="55" spans="1:11" x14ac:dyDescent="0.35">
      <c r="A55" s="76" t="s">
        <v>315</v>
      </c>
      <c r="B55" s="76" t="s">
        <v>317</v>
      </c>
      <c r="C55" s="77">
        <v>-16850</v>
      </c>
      <c r="E55" t="s">
        <v>315</v>
      </c>
      <c r="F55" t="s">
        <v>317</v>
      </c>
      <c r="G55">
        <v>-16850</v>
      </c>
      <c r="J55">
        <v>52</v>
      </c>
      <c r="K55" t="str">
        <f t="shared" si="0"/>
        <v>Zmniejszenie w dziale 900 rozdziale 90001 wydatków o 16 850,00 zł</v>
      </c>
    </row>
    <row r="56" spans="1:11" x14ac:dyDescent="0.35">
      <c r="B56" s="76" t="s">
        <v>319</v>
      </c>
      <c r="C56" s="77">
        <v>-610526.39999999956</v>
      </c>
      <c r="E56" t="s">
        <v>315</v>
      </c>
      <c r="F56" t="s">
        <v>319</v>
      </c>
      <c r="G56">
        <v>-610526.39999999956</v>
      </c>
      <c r="J56">
        <v>53</v>
      </c>
      <c r="K56" t="str">
        <f t="shared" si="0"/>
        <v>Zmniejszenie w dziale 900 rozdziale 90002 wydatków o 610 526,40 zł</v>
      </c>
    </row>
    <row r="57" spans="1:11" x14ac:dyDescent="0.35">
      <c r="B57" s="76" t="s">
        <v>327</v>
      </c>
      <c r="C57" s="77">
        <v>-423157.89799999999</v>
      </c>
      <c r="E57" t="s">
        <v>315</v>
      </c>
      <c r="F57" t="s">
        <v>327</v>
      </c>
      <c r="G57">
        <v>-423157.89799999999</v>
      </c>
      <c r="J57">
        <v>54</v>
      </c>
      <c r="K57" t="str">
        <f t="shared" si="0"/>
        <v>Zmniejszenie w dziale 900 rozdziale 90004 wydatków o 423 157,90 zł</v>
      </c>
    </row>
    <row r="58" spans="1:11" x14ac:dyDescent="0.35">
      <c r="B58" s="76" t="s">
        <v>329</v>
      </c>
      <c r="C58" s="77">
        <v>-77850</v>
      </c>
      <c r="E58" t="s">
        <v>315</v>
      </c>
      <c r="F58" t="s">
        <v>329</v>
      </c>
      <c r="G58">
        <v>-77850</v>
      </c>
      <c r="J58">
        <v>55</v>
      </c>
      <c r="K58" t="str">
        <f t="shared" si="0"/>
        <v>Zmniejszenie w dziale 900 rozdziale 90005 wydatków o 77 850,00 zł</v>
      </c>
    </row>
    <row r="59" spans="1:11" x14ac:dyDescent="0.35">
      <c r="B59" s="76" t="s">
        <v>331</v>
      </c>
      <c r="C59" s="77">
        <v>-11000</v>
      </c>
      <c r="E59" t="s">
        <v>315</v>
      </c>
      <c r="F59" t="s">
        <v>331</v>
      </c>
      <c r="G59">
        <v>-11000</v>
      </c>
      <c r="J59">
        <v>56</v>
      </c>
      <c r="K59" t="str">
        <f t="shared" si="0"/>
        <v>Zmniejszenie w dziale 900 rozdziale 90013 wydatków o 11 000,00 zł</v>
      </c>
    </row>
    <row r="60" spans="1:11" x14ac:dyDescent="0.35">
      <c r="B60" s="76" t="s">
        <v>333</v>
      </c>
      <c r="C60" s="77">
        <v>-141507.5</v>
      </c>
      <c r="E60" t="s">
        <v>315</v>
      </c>
      <c r="F60" t="s">
        <v>333</v>
      </c>
      <c r="G60">
        <v>-141507.5</v>
      </c>
      <c r="J60">
        <v>57</v>
      </c>
      <c r="K60" t="str">
        <f t="shared" si="0"/>
        <v>Zmniejszenie w dziale 900 rozdziale 90015 wydatków o 141 507,50 zł</v>
      </c>
    </row>
    <row r="61" spans="1:11" x14ac:dyDescent="0.35">
      <c r="B61" s="76" t="s">
        <v>335</v>
      </c>
      <c r="C61" s="77">
        <v>-24485</v>
      </c>
      <c r="E61" t="s">
        <v>315</v>
      </c>
      <c r="F61" t="s">
        <v>335</v>
      </c>
      <c r="G61">
        <v>-24485</v>
      </c>
      <c r="J61">
        <v>58</v>
      </c>
      <c r="K61" t="str">
        <f t="shared" si="0"/>
        <v>Zmniejszenie w dziale 900 rozdziale 90026 wydatków o 24 485,00 zł</v>
      </c>
    </row>
    <row r="62" spans="1:11" x14ac:dyDescent="0.35">
      <c r="B62" s="76" t="s">
        <v>339</v>
      </c>
      <c r="C62" s="77">
        <v>-8748.5725000000093</v>
      </c>
      <c r="E62" t="s">
        <v>315</v>
      </c>
      <c r="F62" t="s">
        <v>339</v>
      </c>
      <c r="G62">
        <v>-8748.5725000000093</v>
      </c>
      <c r="J62">
        <v>59</v>
      </c>
      <c r="K62" t="str">
        <f t="shared" si="0"/>
        <v>Zmniejszenie w dziale 900 rozdziale 90095 wydatków o 8 748,57 zł</v>
      </c>
    </row>
    <row r="63" spans="1:11" x14ac:dyDescent="0.35">
      <c r="A63" s="76" t="s">
        <v>342</v>
      </c>
      <c r="B63" s="76" t="s">
        <v>346</v>
      </c>
      <c r="C63" s="77">
        <v>-23492.107000000018</v>
      </c>
      <c r="E63" t="s">
        <v>342</v>
      </c>
      <c r="F63" t="s">
        <v>346</v>
      </c>
      <c r="G63">
        <v>-23492.107000000018</v>
      </c>
      <c r="J63">
        <v>60</v>
      </c>
      <c r="K63" t="str">
        <f t="shared" si="0"/>
        <v>Zmniejszenie w dziale 921 rozdziale 92109 wydatków o 23 492,11 zł</v>
      </c>
    </row>
    <row r="64" spans="1:11" x14ac:dyDescent="0.35">
      <c r="A64" s="76" t="s">
        <v>356</v>
      </c>
      <c r="B64" s="76" t="s">
        <v>358</v>
      </c>
      <c r="C64" s="77">
        <v>-500</v>
      </c>
      <c r="E64" t="s">
        <v>356</v>
      </c>
      <c r="F64" t="s">
        <v>358</v>
      </c>
      <c r="G64">
        <v>-500</v>
      </c>
      <c r="J64">
        <v>61</v>
      </c>
      <c r="K64" t="str">
        <f t="shared" si="0"/>
        <v>Zmniejszenie w dziale 925 rozdziale 92504 wydatków o 500,00 zł</v>
      </c>
    </row>
    <row r="65" spans="1:11" x14ac:dyDescent="0.35">
      <c r="A65" s="76" t="s">
        <v>360</v>
      </c>
      <c r="B65" s="76" t="s">
        <v>362</v>
      </c>
      <c r="C65" s="77">
        <v>-8891.349000000002</v>
      </c>
      <c r="E65" t="s">
        <v>360</v>
      </c>
      <c r="F65" t="s">
        <v>362</v>
      </c>
      <c r="G65">
        <v>-8891.349000000002</v>
      </c>
      <c r="J65">
        <v>62</v>
      </c>
      <c r="K65" t="str">
        <f t="shared" si="0"/>
        <v>Zmniejszenie w dziale 926 rozdziale 92601 wydatków o 8 891,35 zł</v>
      </c>
    </row>
    <row r="66" spans="1:11" x14ac:dyDescent="0.35">
      <c r="B66" s="76" t="s">
        <v>364</v>
      </c>
      <c r="C66" s="77">
        <v>-138370.75250000006</v>
      </c>
      <c r="E66" t="s">
        <v>360</v>
      </c>
      <c r="F66" t="s">
        <v>364</v>
      </c>
      <c r="G66">
        <v>-138370.75250000006</v>
      </c>
      <c r="J66">
        <v>63</v>
      </c>
      <c r="K66" t="str">
        <f t="shared" si="0"/>
        <v>Zmniejszenie w dziale 926 rozdziale 92605 wydatków o 138 370,75 zł</v>
      </c>
    </row>
    <row r="67" spans="1:11" x14ac:dyDescent="0.35">
      <c r="B67" s="76" t="s">
        <v>368</v>
      </c>
      <c r="C67" s="77">
        <v>-175</v>
      </c>
      <c r="E67" t="s">
        <v>360</v>
      </c>
      <c r="F67" t="s">
        <v>368</v>
      </c>
      <c r="G67">
        <v>-175</v>
      </c>
      <c r="J67">
        <v>64</v>
      </c>
      <c r="K67" t="str">
        <f t="shared" si="0"/>
        <v>Zmniejszenie w dziale 926 rozdziale 92695 wydatków o 175,00 zł</v>
      </c>
    </row>
    <row r="68" spans="1:11" x14ac:dyDescent="0.35">
      <c r="A68" s="76" t="s">
        <v>376</v>
      </c>
      <c r="C68" s="77">
        <v>-6702013.2430000016</v>
      </c>
      <c r="G68">
        <f>SUM(G4:G67)</f>
        <v>-6702013.2430000016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E05D-0EC1-4CC2-983D-4D0560702A3F}">
  <dimension ref="A1:Q750"/>
  <sheetViews>
    <sheetView tabSelected="1" zoomScale="110" zoomScaleNormal="110" workbookViewId="0">
      <pane ySplit="4" topLeftCell="A5" activePane="bottomLeft" state="frozen"/>
      <selection pane="bottomLeft" activeCell="I260" sqref="I260:I261"/>
    </sheetView>
  </sheetViews>
  <sheetFormatPr defaultRowHeight="14.5" x14ac:dyDescent="0.35"/>
  <cols>
    <col min="1" max="1" width="3.453125" customWidth="1"/>
    <col min="2" max="2" width="5" customWidth="1"/>
    <col min="3" max="3" width="16.1796875" customWidth="1"/>
    <col min="4" max="4" width="12" bestFit="1" customWidth="1"/>
    <col min="5" max="5" width="8.26953125" customWidth="1"/>
    <col min="6" max="6" width="5.1796875" customWidth="1"/>
    <col min="7" max="7" width="22.453125" customWidth="1"/>
    <col min="8" max="8" width="14.54296875" bestFit="1" customWidth="1"/>
    <col min="9" max="9" width="14.26953125" bestFit="1" customWidth="1"/>
    <col min="10" max="10" width="10.54296875" style="4" hidden="1" customWidth="1"/>
    <col min="11" max="11" width="15.81640625" style="5" bestFit="1" customWidth="1"/>
    <col min="12" max="12" width="16.1796875" style="4" bestFit="1" customWidth="1"/>
    <col min="13" max="13" width="13.453125" style="4" bestFit="1" customWidth="1"/>
    <col min="14" max="14" width="11.81640625" style="4" customWidth="1"/>
    <col min="15" max="15" width="11.81640625" style="4" hidden="1" customWidth="1"/>
    <col min="16" max="16" width="7.453125" style="74" hidden="1" customWidth="1"/>
    <col min="17" max="17" width="75.90625" hidden="1" customWidth="1"/>
    <col min="18" max="1010" width="7.453125" customWidth="1"/>
  </cols>
  <sheetData>
    <row r="1" spans="1:17" ht="5" customHeight="1" x14ac:dyDescent="0.35"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  <c r="N1" s="2"/>
      <c r="O1" s="2"/>
    </row>
    <row r="2" spans="1:17" ht="15" customHeight="1" x14ac:dyDescent="0.35">
      <c r="G2" s="54" t="s">
        <v>0</v>
      </c>
      <c r="H2" s="54"/>
      <c r="I2" s="54"/>
      <c r="J2" s="54"/>
      <c r="K2" s="54"/>
      <c r="L2" s="54"/>
      <c r="M2" s="54"/>
    </row>
    <row r="3" spans="1:17" ht="15" customHeight="1" x14ac:dyDescent="0.35">
      <c r="M3" s="4">
        <f>M747</f>
        <v>-6698084.7430000007</v>
      </c>
    </row>
    <row r="4" spans="1:17" s="13" customFormat="1" ht="40" customHeight="1" x14ac:dyDescent="0.35">
      <c r="A4" s="6" t="s">
        <v>1</v>
      </c>
      <c r="B4" s="7" t="s">
        <v>2</v>
      </c>
      <c r="C4" s="7" t="s">
        <v>3</v>
      </c>
      <c r="D4" s="7" t="s">
        <v>4</v>
      </c>
      <c r="E4" s="8" t="s">
        <v>4</v>
      </c>
      <c r="F4" s="7" t="s">
        <v>5</v>
      </c>
      <c r="G4" s="9" t="s">
        <v>6</v>
      </c>
      <c r="H4" s="10" t="s">
        <v>7</v>
      </c>
      <c r="I4" s="10" t="s">
        <v>8</v>
      </c>
      <c r="J4" s="49" t="s">
        <v>9</v>
      </c>
      <c r="K4" s="11" t="s">
        <v>370</v>
      </c>
      <c r="L4" s="12" t="s">
        <v>10</v>
      </c>
      <c r="M4" s="12" t="s">
        <v>372</v>
      </c>
      <c r="N4" s="12" t="s">
        <v>371</v>
      </c>
      <c r="O4" s="69" t="s">
        <v>378</v>
      </c>
      <c r="P4" s="72" t="s">
        <v>373</v>
      </c>
      <c r="Q4" s="73" t="s">
        <v>374</v>
      </c>
    </row>
    <row r="5" spans="1:17" ht="22" x14ac:dyDescent="0.35">
      <c r="A5" s="14">
        <v>1</v>
      </c>
      <c r="B5" s="15" t="s">
        <v>11</v>
      </c>
      <c r="C5" s="16" t="s">
        <v>12</v>
      </c>
      <c r="D5" s="16"/>
      <c r="E5" s="17"/>
      <c r="F5" s="18"/>
      <c r="G5" s="16" t="s">
        <v>12</v>
      </c>
      <c r="H5" s="19">
        <f>H6+H8+H11+H18+H13+H16</f>
        <v>737060.24</v>
      </c>
      <c r="I5" s="19">
        <f>I6+I8+I11+I18+I13+I16</f>
        <v>1493565.98</v>
      </c>
      <c r="J5" s="20">
        <f>J6+J8+J11+J18+J13+J16</f>
        <v>0</v>
      </c>
      <c r="K5" s="19">
        <f>K6+K8+K11+K18+K13+K16</f>
        <v>306671.98</v>
      </c>
      <c r="L5" s="20">
        <f>L6+L8+L11+L18+L13+L16</f>
        <v>304671.98</v>
      </c>
      <c r="M5" s="20">
        <f>M6+M8+M11+M18+M13+M16</f>
        <v>-2000</v>
      </c>
      <c r="N5" s="20"/>
      <c r="O5" s="71"/>
    </row>
    <row r="6" spans="1:17" ht="22" x14ac:dyDescent="0.35">
      <c r="A6" s="14">
        <v>2</v>
      </c>
      <c r="B6" s="15" t="s">
        <v>11</v>
      </c>
      <c r="C6" s="16" t="s">
        <v>12</v>
      </c>
      <c r="D6" s="16" t="s">
        <v>13</v>
      </c>
      <c r="E6" s="21" t="s">
        <v>13</v>
      </c>
      <c r="F6" s="22"/>
      <c r="G6" s="23" t="s">
        <v>14</v>
      </c>
      <c r="H6" s="24">
        <f>H7</f>
        <v>0</v>
      </c>
      <c r="I6" s="24">
        <f>I7</f>
        <v>25000</v>
      </c>
      <c r="J6" s="25">
        <f>J7</f>
        <v>0</v>
      </c>
      <c r="K6" s="24">
        <f>K7</f>
        <v>20000</v>
      </c>
      <c r="L6" s="25">
        <f>L7</f>
        <v>19000</v>
      </c>
      <c r="M6" s="25">
        <f>M7</f>
        <v>-1000</v>
      </c>
      <c r="N6" s="25"/>
      <c r="O6" s="71"/>
    </row>
    <row r="7" spans="1:17" ht="22" x14ac:dyDescent="0.35">
      <c r="A7" s="14">
        <v>3</v>
      </c>
      <c r="B7" s="15" t="s">
        <v>11</v>
      </c>
      <c r="C7" s="16" t="s">
        <v>12</v>
      </c>
      <c r="D7" s="68" t="str">
        <f>D6</f>
        <v>01008</v>
      </c>
      <c r="E7" s="26"/>
      <c r="F7" s="27">
        <v>4300</v>
      </c>
      <c r="G7" s="28" t="s">
        <v>15</v>
      </c>
      <c r="H7" s="29">
        <v>0</v>
      </c>
      <c r="I7" s="29">
        <v>25000</v>
      </c>
      <c r="J7" s="30"/>
      <c r="K7" s="29">
        <v>20000</v>
      </c>
      <c r="L7" s="30">
        <f>K7-(K7*5%)</f>
        <v>19000</v>
      </c>
      <c r="M7" s="30">
        <f>-1*(K7-L7)</f>
        <v>-1000</v>
      </c>
      <c r="N7" s="31">
        <f>M7/K7</f>
        <v>-0.05</v>
      </c>
      <c r="O7" s="71" t="str">
        <f>TEXT((M7*-1),"# ##0,00 zł")</f>
        <v>1 000,00 zł</v>
      </c>
      <c r="P7" s="74">
        <v>1</v>
      </c>
      <c r="Q7" t="str">
        <f>"Zmniejszenie w dziale "&amp;B7&amp;" w rozdziale "&amp;D7&amp;" w paragrafie "&amp;F7&amp;" wydatku o "&amp;TEXT((M7*-1),"# ##0,00 zł")</f>
        <v>Zmniejszenie w dziale 010 w rozdziale 01008 w paragrafie 4300 wydatku o 1 000,00 zł</v>
      </c>
    </row>
    <row r="8" spans="1:17" x14ac:dyDescent="0.35">
      <c r="A8" s="14">
        <v>4</v>
      </c>
      <c r="B8" s="15" t="s">
        <v>11</v>
      </c>
      <c r="C8" s="16" t="s">
        <v>12</v>
      </c>
      <c r="D8" s="16" t="s">
        <v>16</v>
      </c>
      <c r="E8" s="23" t="s">
        <v>16</v>
      </c>
      <c r="F8" s="22"/>
      <c r="G8" s="23" t="s">
        <v>17</v>
      </c>
      <c r="H8" s="24">
        <f>SUM(H9:H10)</f>
        <v>274512.67</v>
      </c>
      <c r="I8" s="24">
        <f>SUM(I9:I10)</f>
        <v>1020270</v>
      </c>
      <c r="J8" s="25">
        <f>SUM(J9:J10)</f>
        <v>0</v>
      </c>
      <c r="K8" s="24">
        <f>SUM(K9:K10)</f>
        <v>0</v>
      </c>
      <c r="L8" s="25">
        <f>SUM(L9:L10)</f>
        <v>0</v>
      </c>
      <c r="M8" s="25">
        <f>SUM(M9:M10)</f>
        <v>0</v>
      </c>
      <c r="N8" s="25"/>
      <c r="O8" s="71"/>
    </row>
    <row r="9" spans="1:17" x14ac:dyDescent="0.35">
      <c r="A9" s="14">
        <v>5</v>
      </c>
      <c r="B9" s="15" t="s">
        <v>11</v>
      </c>
      <c r="C9" s="16" t="s">
        <v>12</v>
      </c>
      <c r="D9" s="68" t="str">
        <f>D8</f>
        <v>01010</v>
      </c>
      <c r="E9" s="26"/>
      <c r="F9" s="27" t="s">
        <v>18</v>
      </c>
      <c r="G9" s="28" t="s">
        <v>19</v>
      </c>
      <c r="H9" s="29">
        <v>12112.11</v>
      </c>
      <c r="I9" s="29">
        <v>10000</v>
      </c>
      <c r="J9" s="30"/>
      <c r="K9" s="29">
        <v>0</v>
      </c>
      <c r="L9" s="30">
        <f>K9</f>
        <v>0</v>
      </c>
      <c r="M9" s="30">
        <f>-1*(K9-L9)</f>
        <v>0</v>
      </c>
      <c r="N9" s="31" t="e">
        <f>M9/K9</f>
        <v>#DIV/0!</v>
      </c>
      <c r="O9" s="71"/>
    </row>
    <row r="10" spans="1:17" ht="45" x14ac:dyDescent="0.35">
      <c r="A10" s="14">
        <v>6</v>
      </c>
      <c r="B10" s="15" t="s">
        <v>11</v>
      </c>
      <c r="C10" s="16" t="s">
        <v>12</v>
      </c>
      <c r="D10" s="68" t="str">
        <f>D9</f>
        <v>01010</v>
      </c>
      <c r="E10" s="26"/>
      <c r="F10" s="27" t="s">
        <v>20</v>
      </c>
      <c r="G10" s="28" t="s">
        <v>21</v>
      </c>
      <c r="H10" s="29">
        <v>262400.56</v>
      </c>
      <c r="I10" s="29">
        <v>1010270</v>
      </c>
      <c r="J10" s="30"/>
      <c r="K10" s="29">
        <v>0</v>
      </c>
      <c r="L10" s="30">
        <f>K10</f>
        <v>0</v>
      </c>
      <c r="M10" s="30">
        <f>-1*(K10-L10)</f>
        <v>0</v>
      </c>
      <c r="N10" s="31" t="e">
        <f>M10/K10</f>
        <v>#DIV/0!</v>
      </c>
      <c r="O10" s="71"/>
    </row>
    <row r="11" spans="1:17" ht="45" x14ac:dyDescent="0.35">
      <c r="A11" s="14">
        <v>7</v>
      </c>
      <c r="B11" s="15" t="s">
        <v>11</v>
      </c>
      <c r="C11" s="16" t="s">
        <v>12</v>
      </c>
      <c r="D11" s="16" t="s">
        <v>22</v>
      </c>
      <c r="E11" s="23" t="s">
        <v>22</v>
      </c>
      <c r="F11" s="22"/>
      <c r="G11" s="23" t="s">
        <v>23</v>
      </c>
      <c r="H11" s="24">
        <f>H12</f>
        <v>5764.3</v>
      </c>
      <c r="I11" s="24">
        <f>I12</f>
        <v>5848.6</v>
      </c>
      <c r="J11" s="25">
        <f>J12</f>
        <v>0</v>
      </c>
      <c r="K11" s="24">
        <f>K12</f>
        <v>6671.98</v>
      </c>
      <c r="L11" s="25">
        <f>L12</f>
        <v>6671.98</v>
      </c>
      <c r="M11" s="25">
        <f>M12</f>
        <v>0</v>
      </c>
      <c r="N11" s="25"/>
      <c r="O11" s="71"/>
    </row>
    <row r="12" spans="1:17" ht="45" x14ac:dyDescent="0.35">
      <c r="A12" s="14">
        <v>8</v>
      </c>
      <c r="B12" s="15" t="s">
        <v>11</v>
      </c>
      <c r="C12" s="16" t="s">
        <v>12</v>
      </c>
      <c r="D12" s="68" t="str">
        <f>D11</f>
        <v>01030</v>
      </c>
      <c r="E12" s="26"/>
      <c r="F12" s="27" t="s">
        <v>24</v>
      </c>
      <c r="G12" s="32" t="s">
        <v>25</v>
      </c>
      <c r="H12" s="29">
        <v>5764.3</v>
      </c>
      <c r="I12" s="29">
        <v>5848.6</v>
      </c>
      <c r="J12" s="30"/>
      <c r="K12" s="29">
        <v>6671.98</v>
      </c>
      <c r="L12" s="30">
        <f>K12</f>
        <v>6671.98</v>
      </c>
      <c r="M12" s="30">
        <f>-1*(K12-L12)</f>
        <v>0</v>
      </c>
      <c r="N12" s="31">
        <f>M12/K12</f>
        <v>0</v>
      </c>
      <c r="O12" s="71"/>
    </row>
    <row r="13" spans="1:17" x14ac:dyDescent="0.35">
      <c r="A13" s="14">
        <v>9</v>
      </c>
      <c r="B13" s="15" t="s">
        <v>11</v>
      </c>
      <c r="C13" s="16" t="s">
        <v>12</v>
      </c>
      <c r="D13" s="16" t="s">
        <v>26</v>
      </c>
      <c r="E13" s="21" t="s">
        <v>26</v>
      </c>
      <c r="F13" s="22"/>
      <c r="G13" s="23" t="s">
        <v>27</v>
      </c>
      <c r="H13" s="24">
        <f>H14+H15</f>
        <v>0</v>
      </c>
      <c r="I13" s="24">
        <f>I14+I15</f>
        <v>0</v>
      </c>
      <c r="J13" s="25">
        <f>J14+J15</f>
        <v>0</v>
      </c>
      <c r="K13" s="24">
        <f>K14+K15</f>
        <v>270000</v>
      </c>
      <c r="L13" s="25">
        <f>L14+L15</f>
        <v>269500</v>
      </c>
      <c r="M13" s="25">
        <f>M14+M15</f>
        <v>-500</v>
      </c>
      <c r="N13" s="25"/>
      <c r="O13" s="71"/>
    </row>
    <row r="14" spans="1:17" ht="18" x14ac:dyDescent="0.35">
      <c r="A14" s="14">
        <v>10</v>
      </c>
      <c r="B14" s="15" t="s">
        <v>11</v>
      </c>
      <c r="C14" s="16" t="s">
        <v>12</v>
      </c>
      <c r="D14" s="68" t="str">
        <f>D13</f>
        <v>01043</v>
      </c>
      <c r="E14" s="26"/>
      <c r="F14" s="27" t="s">
        <v>18</v>
      </c>
      <c r="G14" s="28" t="s">
        <v>19</v>
      </c>
      <c r="H14" s="29">
        <v>0</v>
      </c>
      <c r="I14" s="29">
        <v>0</v>
      </c>
      <c r="J14" s="30"/>
      <c r="K14" s="29">
        <v>10000</v>
      </c>
      <c r="L14" s="30">
        <f>K14-(K14*5%)</f>
        <v>9500</v>
      </c>
      <c r="M14" s="30">
        <f>-1*(K14-L14)</f>
        <v>-500</v>
      </c>
      <c r="N14" s="31">
        <f>M14/K14</f>
        <v>-0.05</v>
      </c>
      <c r="O14" s="71" t="str">
        <f>TEXT((M14*-1),"# ##0,00 zł")</f>
        <v>500,00 zł</v>
      </c>
      <c r="P14" s="74">
        <v>2</v>
      </c>
      <c r="Q14" t="str">
        <f>"Zmniejszenie w dziale "&amp;B14&amp;" w rozdziale "&amp;D14&amp;" w paragrafie "&amp;F14&amp;" wydatku o "&amp;TEXT((M14*-1),"# ##0,00 zł")</f>
        <v>Zmniejszenie w dziale 010 w rozdziale 01043 w paragrafie 4270 wydatku o 500,00 zł</v>
      </c>
    </row>
    <row r="15" spans="1:17" ht="18" x14ac:dyDescent="0.35">
      <c r="A15" s="14">
        <v>11</v>
      </c>
      <c r="B15" s="15" t="s">
        <v>11</v>
      </c>
      <c r="C15" s="16" t="s">
        <v>12</v>
      </c>
      <c r="D15" s="68" t="str">
        <f>D14</f>
        <v>01043</v>
      </c>
      <c r="E15" s="26"/>
      <c r="F15" s="27" t="s">
        <v>20</v>
      </c>
      <c r="G15" s="28" t="s">
        <v>21</v>
      </c>
      <c r="H15" s="29">
        <v>0</v>
      </c>
      <c r="I15" s="29">
        <v>0</v>
      </c>
      <c r="J15" s="30"/>
      <c r="K15" s="29">
        <v>260000</v>
      </c>
      <c r="L15" s="30">
        <f>K15</f>
        <v>260000</v>
      </c>
      <c r="M15" s="30">
        <f>-1*(K15-L15)</f>
        <v>0</v>
      </c>
      <c r="N15" s="31">
        <f>M15/K15</f>
        <v>0</v>
      </c>
      <c r="O15" s="71"/>
    </row>
    <row r="16" spans="1:17" ht="54" x14ac:dyDescent="0.35">
      <c r="A16" s="14">
        <v>12</v>
      </c>
      <c r="B16" s="15" t="s">
        <v>11</v>
      </c>
      <c r="C16" s="16" t="s">
        <v>12</v>
      </c>
      <c r="D16" s="16" t="s">
        <v>28</v>
      </c>
      <c r="E16" s="21" t="s">
        <v>28</v>
      </c>
      <c r="F16" s="22"/>
      <c r="G16" s="23" t="s">
        <v>29</v>
      </c>
      <c r="H16" s="24">
        <f>H17</f>
        <v>0</v>
      </c>
      <c r="I16" s="24">
        <f>I17</f>
        <v>0</v>
      </c>
      <c r="J16" s="25">
        <f>J17</f>
        <v>0</v>
      </c>
      <c r="K16" s="24">
        <f>K17</f>
        <v>10000</v>
      </c>
      <c r="L16" s="25">
        <f>L17</f>
        <v>9500</v>
      </c>
      <c r="M16" s="25">
        <f>M17</f>
        <v>-500</v>
      </c>
      <c r="N16" s="25"/>
      <c r="O16" s="71"/>
    </row>
    <row r="17" spans="1:17" x14ac:dyDescent="0.35">
      <c r="A17" s="14">
        <v>13</v>
      </c>
      <c r="B17" s="15" t="s">
        <v>11</v>
      </c>
      <c r="C17" s="16" t="s">
        <v>12</v>
      </c>
      <c r="D17" s="68" t="str">
        <f>D16</f>
        <v>01044</v>
      </c>
      <c r="E17" s="26"/>
      <c r="F17" s="27" t="s">
        <v>18</v>
      </c>
      <c r="G17" s="28" t="s">
        <v>19</v>
      </c>
      <c r="H17" s="29">
        <v>0</v>
      </c>
      <c r="I17" s="29">
        <v>0</v>
      </c>
      <c r="J17" s="30"/>
      <c r="K17" s="29">
        <v>10000</v>
      </c>
      <c r="L17" s="30">
        <f>K17-(K17*5%)</f>
        <v>9500</v>
      </c>
      <c r="M17" s="30">
        <f>-1*(K17-L17)</f>
        <v>-500</v>
      </c>
      <c r="N17" s="31">
        <f>M17/K17</f>
        <v>-0.05</v>
      </c>
      <c r="O17" s="71" t="str">
        <f>TEXT((M17*-1),"# ##0,00 zł")</f>
        <v>500,00 zł</v>
      </c>
      <c r="P17" s="74">
        <v>3</v>
      </c>
      <c r="Q17" t="str">
        <f>"Zmniejszenie w dziale "&amp;B17&amp;" w rozdziale "&amp;D17&amp;" w paragrafie "&amp;F17&amp;" wydatku o "&amp;TEXT((M17*-1),"# ##0,00 zł")</f>
        <v>Zmniejszenie w dziale 010 w rozdziale 01044 w paragrafie 4270 wydatku o 500,00 zł</v>
      </c>
    </row>
    <row r="18" spans="1:17" x14ac:dyDescent="0.35">
      <c r="A18" s="14">
        <v>14</v>
      </c>
      <c r="B18" s="15" t="s">
        <v>11</v>
      </c>
      <c r="C18" s="16" t="s">
        <v>12</v>
      </c>
      <c r="D18" s="16" t="s">
        <v>30</v>
      </c>
      <c r="E18" s="23" t="s">
        <v>30</v>
      </c>
      <c r="F18" s="22"/>
      <c r="G18" s="23" t="s">
        <v>31</v>
      </c>
      <c r="H18" s="24">
        <f>SUM(H19:H22)</f>
        <v>456783.27</v>
      </c>
      <c r="I18" s="24">
        <f>SUM(I19:I22)</f>
        <v>442447.38</v>
      </c>
      <c r="J18" s="25">
        <f>SUM(J19:J22)</f>
        <v>0</v>
      </c>
      <c r="K18" s="24">
        <f>SUM(K19:K22)</f>
        <v>0</v>
      </c>
      <c r="L18" s="25">
        <f>SUM(L19:L22)</f>
        <v>0</v>
      </c>
      <c r="M18" s="25">
        <f>SUM(M19:M22)</f>
        <v>0</v>
      </c>
      <c r="N18" s="25"/>
      <c r="O18" s="71"/>
    </row>
    <row r="19" spans="1:17" x14ac:dyDescent="0.35">
      <c r="A19" s="14">
        <v>15</v>
      </c>
      <c r="B19" s="15" t="s">
        <v>11</v>
      </c>
      <c r="C19" s="16" t="s">
        <v>12</v>
      </c>
      <c r="D19" s="68" t="str">
        <f>D18</f>
        <v>01095</v>
      </c>
      <c r="E19" s="26"/>
      <c r="F19" s="27" t="s">
        <v>32</v>
      </c>
      <c r="G19" s="28" t="s">
        <v>33</v>
      </c>
      <c r="H19" s="29">
        <v>709.13</v>
      </c>
      <c r="I19" s="29">
        <v>1246.49</v>
      </c>
      <c r="J19" s="30"/>
      <c r="K19" s="29">
        <v>0</v>
      </c>
      <c r="L19" s="30">
        <f>K19</f>
        <v>0</v>
      </c>
      <c r="M19" s="30">
        <f>-1*(K19-L19)</f>
        <v>0</v>
      </c>
      <c r="N19" s="31" t="e">
        <f>M19/K19</f>
        <v>#DIV/0!</v>
      </c>
      <c r="O19" s="71"/>
    </row>
    <row r="20" spans="1:17" ht="18" x14ac:dyDescent="0.35">
      <c r="A20" s="14">
        <v>16</v>
      </c>
      <c r="B20" s="15" t="s">
        <v>11</v>
      </c>
      <c r="C20" s="16" t="s">
        <v>12</v>
      </c>
      <c r="D20" s="68" t="str">
        <f>D19</f>
        <v>01095</v>
      </c>
      <c r="E20" s="26"/>
      <c r="F20" s="27" t="s">
        <v>34</v>
      </c>
      <c r="G20" s="28" t="s">
        <v>35</v>
      </c>
      <c r="H20" s="29">
        <v>101.07</v>
      </c>
      <c r="I20" s="29">
        <v>177.67</v>
      </c>
      <c r="J20" s="30"/>
      <c r="K20" s="29">
        <v>0</v>
      </c>
      <c r="L20" s="30">
        <f>K20</f>
        <v>0</v>
      </c>
      <c r="M20" s="30">
        <f>-1*(K20-L20)</f>
        <v>0</v>
      </c>
      <c r="N20" s="31" t="e">
        <f>M20/K20</f>
        <v>#DIV/0!</v>
      </c>
      <c r="O20" s="71"/>
    </row>
    <row r="21" spans="1:17" x14ac:dyDescent="0.35">
      <c r="A21" s="14">
        <v>17</v>
      </c>
      <c r="B21" s="15" t="s">
        <v>11</v>
      </c>
      <c r="C21" s="16" t="s">
        <v>12</v>
      </c>
      <c r="D21" s="68" t="str">
        <f>D20</f>
        <v>01095</v>
      </c>
      <c r="E21" s="26"/>
      <c r="F21" s="27" t="s">
        <v>36</v>
      </c>
      <c r="G21" s="28" t="s">
        <v>37</v>
      </c>
      <c r="H21" s="29">
        <v>8146.33</v>
      </c>
      <c r="I21" s="29">
        <v>7251.28</v>
      </c>
      <c r="J21" s="30"/>
      <c r="K21" s="29">
        <v>0</v>
      </c>
      <c r="L21" s="30">
        <f>K21</f>
        <v>0</v>
      </c>
      <c r="M21" s="30">
        <f>-1*(K21-L21)</f>
        <v>0</v>
      </c>
      <c r="N21" s="31" t="e">
        <f>M21/K21</f>
        <v>#DIV/0!</v>
      </c>
      <c r="O21" s="71"/>
    </row>
    <row r="22" spans="1:17" x14ac:dyDescent="0.35">
      <c r="A22" s="14">
        <v>18</v>
      </c>
      <c r="B22" s="15" t="s">
        <v>11</v>
      </c>
      <c r="C22" s="16" t="s">
        <v>12</v>
      </c>
      <c r="D22" s="68" t="str">
        <f>D21</f>
        <v>01095</v>
      </c>
      <c r="E22" s="26"/>
      <c r="F22" s="27" t="s">
        <v>38</v>
      </c>
      <c r="G22" s="28" t="s">
        <v>39</v>
      </c>
      <c r="H22" s="29">
        <v>447826.74</v>
      </c>
      <c r="I22" s="29">
        <v>433771.94</v>
      </c>
      <c r="J22" s="30"/>
      <c r="K22" s="29">
        <v>0</v>
      </c>
      <c r="L22" s="30">
        <f>K22</f>
        <v>0</v>
      </c>
      <c r="M22" s="30">
        <f>-1*(K22-L22)</f>
        <v>0</v>
      </c>
      <c r="N22" s="31" t="e">
        <f>M22/K22</f>
        <v>#DIV/0!</v>
      </c>
      <c r="O22" s="71"/>
    </row>
    <row r="23" spans="1:17" x14ac:dyDescent="0.35">
      <c r="A23" s="14">
        <v>19</v>
      </c>
      <c r="B23" s="15" t="s">
        <v>40</v>
      </c>
      <c r="C23" s="16" t="s">
        <v>41</v>
      </c>
      <c r="D23" s="16"/>
      <c r="E23" s="17"/>
      <c r="F23" s="18"/>
      <c r="G23" s="16" t="s">
        <v>41</v>
      </c>
      <c r="H23" s="19">
        <f>H24</f>
        <v>54230.3</v>
      </c>
      <c r="I23" s="19">
        <f>I24</f>
        <v>43635.27</v>
      </c>
      <c r="J23" s="20">
        <f>J24</f>
        <v>0</v>
      </c>
      <c r="K23" s="19">
        <f>K24</f>
        <v>93000</v>
      </c>
      <c r="L23" s="20">
        <f>L24</f>
        <v>88350</v>
      </c>
      <c r="M23" s="20">
        <f>M24</f>
        <v>-4650</v>
      </c>
      <c r="N23" s="20"/>
      <c r="O23" s="71"/>
    </row>
    <row r="24" spans="1:17" x14ac:dyDescent="0.35">
      <c r="A24" s="14">
        <v>20</v>
      </c>
      <c r="B24" s="15" t="s">
        <v>40</v>
      </c>
      <c r="C24" s="16" t="s">
        <v>41</v>
      </c>
      <c r="D24" s="16" t="s">
        <v>42</v>
      </c>
      <c r="E24" s="23" t="s">
        <v>42</v>
      </c>
      <c r="F24" s="22"/>
      <c r="G24" s="23" t="s">
        <v>43</v>
      </c>
      <c r="H24" s="24">
        <f>SUM(H25:H27)</f>
        <v>54230.3</v>
      </c>
      <c r="I24" s="24">
        <f>SUM(I25:I27)</f>
        <v>43635.27</v>
      </c>
      <c r="J24" s="25">
        <f>SUM(J25:J27)</f>
        <v>0</v>
      </c>
      <c r="K24" s="24">
        <f>SUM(K25:K27)</f>
        <v>93000</v>
      </c>
      <c r="L24" s="25">
        <f>SUM(L25:L27)</f>
        <v>88350</v>
      </c>
      <c r="M24" s="25">
        <f>SUM(M25:M27)</f>
        <v>-4650</v>
      </c>
      <c r="N24" s="25"/>
      <c r="O24" s="71"/>
    </row>
    <row r="25" spans="1:17" x14ac:dyDescent="0.35">
      <c r="A25" s="14">
        <v>21</v>
      </c>
      <c r="B25" s="15" t="s">
        <v>40</v>
      </c>
      <c r="C25" s="16" t="s">
        <v>41</v>
      </c>
      <c r="D25" s="68" t="str">
        <f>D24</f>
        <v>02001</v>
      </c>
      <c r="E25" s="26"/>
      <c r="F25" s="27" t="s">
        <v>44</v>
      </c>
      <c r="G25" s="28" t="s">
        <v>15</v>
      </c>
      <c r="H25" s="29">
        <v>150</v>
      </c>
      <c r="I25" s="29">
        <v>10000</v>
      </c>
      <c r="J25" s="30"/>
      <c r="K25" s="29">
        <v>33000</v>
      </c>
      <c r="L25" s="30">
        <f>K25-(K25*5%)</f>
        <v>31350</v>
      </c>
      <c r="M25" s="30">
        <f>-1*(K25-L25)</f>
        <v>-1650</v>
      </c>
      <c r="N25" s="31">
        <f>M25/K25</f>
        <v>-0.05</v>
      </c>
      <c r="O25" s="71" t="str">
        <f>TEXT((M25*-1),"# ##0,00 zł")</f>
        <v>1 650,00 zł</v>
      </c>
      <c r="P25" s="74">
        <v>4</v>
      </c>
      <c r="Q25" t="str">
        <f>"Zmniejszenie w dziale "&amp;B25&amp;" w rozdziale "&amp;D25&amp;" w paragrafie "&amp;F25&amp;" wydatku o "&amp;TEXT((M25*-1),"# ##0,00 zł")</f>
        <v>Zmniejszenie w dziale 020 w rozdziale 02001 w paragrafie 4300 wydatku o 1 650,00 zł</v>
      </c>
    </row>
    <row r="26" spans="1:17" ht="18" x14ac:dyDescent="0.35">
      <c r="A26" s="14">
        <v>22</v>
      </c>
      <c r="B26" s="15" t="s">
        <v>40</v>
      </c>
      <c r="C26" s="16" t="s">
        <v>41</v>
      </c>
      <c r="D26" s="68" t="str">
        <f>D25</f>
        <v>02001</v>
      </c>
      <c r="E26" s="26"/>
      <c r="F26" s="27" t="s">
        <v>38</v>
      </c>
      <c r="G26" s="28" t="s">
        <v>39</v>
      </c>
      <c r="H26" s="29">
        <v>54080.3</v>
      </c>
      <c r="I26" s="29">
        <v>32000</v>
      </c>
      <c r="J26" s="30"/>
      <c r="K26" s="29">
        <v>60000</v>
      </c>
      <c r="L26" s="30">
        <f>K26-(K26*5%)</f>
        <v>57000</v>
      </c>
      <c r="M26" s="30">
        <f>-1*(K26-L26)</f>
        <v>-3000</v>
      </c>
      <c r="N26" s="31">
        <f>M26/K26</f>
        <v>-0.05</v>
      </c>
      <c r="O26" s="71" t="str">
        <f>TEXT((M26*-1),"# ##0,00 zł")</f>
        <v>3 000,00 zł</v>
      </c>
      <c r="P26" s="74">
        <v>5</v>
      </c>
      <c r="Q26" t="str">
        <f>"Zmniejszenie w dziale "&amp;B26&amp;" w rozdziale "&amp;D26&amp;" w paragrafie "&amp;F26&amp;" wydatku o "&amp;TEXT((M26*-1),"# ##0,00 zł")</f>
        <v>Zmniejszenie w dziale 020 w rozdziale 02001 w paragrafie 4430 wydatku o 3 000,00 zł</v>
      </c>
    </row>
    <row r="27" spans="1:17" x14ac:dyDescent="0.35">
      <c r="A27" s="14">
        <v>23</v>
      </c>
      <c r="B27" s="15" t="s">
        <v>40</v>
      </c>
      <c r="C27" s="16" t="s">
        <v>41</v>
      </c>
      <c r="D27" s="68" t="str">
        <f>D26</f>
        <v>02001</v>
      </c>
      <c r="E27" s="26"/>
      <c r="F27" s="27" t="s">
        <v>45</v>
      </c>
      <c r="G27" s="28" t="s">
        <v>46</v>
      </c>
      <c r="H27" s="29">
        <v>0</v>
      </c>
      <c r="I27" s="29">
        <v>1635.27</v>
      </c>
      <c r="J27" s="30"/>
      <c r="K27" s="29"/>
      <c r="L27" s="30">
        <f>K27</f>
        <v>0</v>
      </c>
      <c r="M27" s="30">
        <f>-1*(K27-L27)</f>
        <v>0</v>
      </c>
      <c r="N27" s="31" t="e">
        <f>M27/K27</f>
        <v>#DIV/0!</v>
      </c>
      <c r="O27" s="71"/>
    </row>
    <row r="28" spans="1:17" x14ac:dyDescent="0.35">
      <c r="A28" s="14">
        <v>24</v>
      </c>
      <c r="B28" s="15" t="s">
        <v>47</v>
      </c>
      <c r="C28" s="16" t="s">
        <v>48</v>
      </c>
      <c r="D28" s="16"/>
      <c r="E28" s="17"/>
      <c r="F28" s="18"/>
      <c r="G28" s="16" t="s">
        <v>48</v>
      </c>
      <c r="H28" s="19">
        <f>H29+H31+H40+H43+H50+H59+H63</f>
        <v>25108447.43</v>
      </c>
      <c r="I28" s="19">
        <f>I29+I31+I40+I43+I50+I59+I63</f>
        <v>21141352.300000001</v>
      </c>
      <c r="J28" s="20">
        <f>J29+J31+J40+J43+J50+J59+J63</f>
        <v>0</v>
      </c>
      <c r="K28" s="19">
        <f>K29+K31+K40+K43+K50+K59+K63</f>
        <v>26034502.010000002</v>
      </c>
      <c r="L28" s="20">
        <f>L29+L31+L40+L43+L50+L59+L63</f>
        <v>25710165.560000002</v>
      </c>
      <c r="M28" s="20">
        <f>M29+M31+M40+M43+M50+M59+M63</f>
        <v>-324336.45</v>
      </c>
      <c r="N28" s="20"/>
      <c r="O28" s="71"/>
    </row>
    <row r="29" spans="1:17" x14ac:dyDescent="0.35">
      <c r="A29" s="14">
        <v>25</v>
      </c>
      <c r="B29" s="15" t="s">
        <v>47</v>
      </c>
      <c r="C29" s="16" t="s">
        <v>48</v>
      </c>
      <c r="D29" s="16" t="s">
        <v>49</v>
      </c>
      <c r="E29" s="23" t="s">
        <v>49</v>
      </c>
      <c r="F29" s="22"/>
      <c r="G29" s="23" t="s">
        <v>50</v>
      </c>
      <c r="H29" s="24">
        <f>H30</f>
        <v>0</v>
      </c>
      <c r="I29" s="24">
        <f>I30</f>
        <v>159782.72</v>
      </c>
      <c r="J29" s="25">
        <f>J30</f>
        <v>0</v>
      </c>
      <c r="K29" s="24">
        <f>K30</f>
        <v>162179.46</v>
      </c>
      <c r="L29" s="25">
        <f>L30</f>
        <v>154070.48699999999</v>
      </c>
      <c r="M29" s="25">
        <f>M30</f>
        <v>-8108.9729999999981</v>
      </c>
      <c r="N29" s="25"/>
      <c r="O29" s="71"/>
    </row>
    <row r="30" spans="1:17" x14ac:dyDescent="0.35">
      <c r="A30" s="14">
        <v>26</v>
      </c>
      <c r="B30" s="15" t="s">
        <v>47</v>
      </c>
      <c r="C30" s="16" t="s">
        <v>48</v>
      </c>
      <c r="D30" s="68" t="str">
        <f>D29</f>
        <v>60001</v>
      </c>
      <c r="E30" s="26"/>
      <c r="F30" s="50" t="s">
        <v>51</v>
      </c>
      <c r="G30" s="51" t="s">
        <v>52</v>
      </c>
      <c r="H30" s="52">
        <v>0</v>
      </c>
      <c r="I30" s="52">
        <v>159782.72</v>
      </c>
      <c r="J30" s="33"/>
      <c r="K30" s="52">
        <v>162179.46</v>
      </c>
      <c r="L30" s="53">
        <f>K30-(K30*5%)</f>
        <v>154070.48699999999</v>
      </c>
      <c r="M30" s="30">
        <f>-1*(K30-L30)</f>
        <v>-8108.9729999999981</v>
      </c>
      <c r="N30" s="31">
        <f>M30/K30</f>
        <v>-4.9999999999999989E-2</v>
      </c>
      <c r="O30" s="71" t="str">
        <f>TEXT((M30*-1),"# ##0,00 zł")</f>
        <v>8 108,97 zł</v>
      </c>
      <c r="P30" s="74">
        <v>6</v>
      </c>
      <c r="Q30" t="str">
        <f>"Zmniejszenie w dziale "&amp;B30&amp;" w rozdziale "&amp;D30&amp;" w paragrafie "&amp;F30&amp;" wydatku o "&amp;TEXT((M30*-1),"# ##0,00 zł")</f>
        <v>Zmniejszenie w dziale 600 w rozdziale 60001 w paragrafie 2710 wydatku o 8 108,97 zł</v>
      </c>
    </row>
    <row r="31" spans="1:17" x14ac:dyDescent="0.35">
      <c r="A31" s="14">
        <v>27</v>
      </c>
      <c r="B31" s="15" t="s">
        <v>47</v>
      </c>
      <c r="C31" s="16" t="s">
        <v>48</v>
      </c>
      <c r="D31" s="16" t="s">
        <v>53</v>
      </c>
      <c r="E31" s="23" t="s">
        <v>53</v>
      </c>
      <c r="F31" s="22"/>
      <c r="G31" s="23" t="s">
        <v>54</v>
      </c>
      <c r="H31" s="24">
        <f>SUM(H32:H39)</f>
        <v>7822503.3900000006</v>
      </c>
      <c r="I31" s="24">
        <f>SUM(I32:I39)</f>
        <v>7060559.290000001</v>
      </c>
      <c r="J31" s="25">
        <f>SUM(J32:J39)</f>
        <v>0</v>
      </c>
      <c r="K31" s="24">
        <f>SUM(K32:K39)</f>
        <v>3834685.63</v>
      </c>
      <c r="L31" s="25">
        <f>SUM(L32:L39)</f>
        <v>3642951.3484999998</v>
      </c>
      <c r="M31" s="25">
        <f>SUM(M32:M39)</f>
        <v>-191734.28150000004</v>
      </c>
      <c r="N31" s="25"/>
      <c r="O31" s="71"/>
    </row>
    <row r="32" spans="1:17" ht="18" x14ac:dyDescent="0.35">
      <c r="A32" s="14">
        <v>28</v>
      </c>
      <c r="B32" s="15" t="s">
        <v>47</v>
      </c>
      <c r="C32" s="16" t="s">
        <v>48</v>
      </c>
      <c r="D32" s="68" t="str">
        <f>D31</f>
        <v>60004</v>
      </c>
      <c r="E32" s="26"/>
      <c r="F32" s="50" t="s">
        <v>55</v>
      </c>
      <c r="G32" s="51" t="s">
        <v>56</v>
      </c>
      <c r="H32" s="52">
        <v>1167388.1000000001</v>
      </c>
      <c r="I32" s="52">
        <v>1413526.91</v>
      </c>
      <c r="J32" s="33"/>
      <c r="K32" s="52">
        <v>1793680</v>
      </c>
      <c r="L32" s="53">
        <f>K32-(K32*5%)</f>
        <v>1703996</v>
      </c>
      <c r="M32" s="30">
        <f>-1*(K32-L32)</f>
        <v>-89684</v>
      </c>
      <c r="N32" s="31">
        <f>M32/K32</f>
        <v>-0.05</v>
      </c>
      <c r="O32" s="71" t="str">
        <f>TEXT((M32*-1),"# ##0,00 zł")</f>
        <v>89 684,00 zł</v>
      </c>
      <c r="P32" s="74">
        <v>7</v>
      </c>
      <c r="Q32" t="str">
        <f>"Zmniejszenie w dziale "&amp;B32&amp;" w rozdziale "&amp;D32&amp;" w paragrafie "&amp;F32&amp;" wydatku o "&amp;TEXT((M32*-1),"# ##0,00 zł")</f>
        <v>Zmniejszenie w dziale 600 w rozdziale 60004 w paragrafie 2310 wydatku o 89 684,00 zł</v>
      </c>
    </row>
    <row r="33" spans="1:17" x14ac:dyDescent="0.35">
      <c r="A33" s="14">
        <v>29</v>
      </c>
      <c r="B33" s="15" t="s">
        <v>47</v>
      </c>
      <c r="C33" s="16" t="s">
        <v>48</v>
      </c>
      <c r="D33" s="68" t="str">
        <f>D32</f>
        <v>60004</v>
      </c>
      <c r="E33" s="26"/>
      <c r="F33" s="50" t="s">
        <v>51</v>
      </c>
      <c r="G33" s="51" t="s">
        <v>52</v>
      </c>
      <c r="H33" s="52">
        <v>98300</v>
      </c>
      <c r="I33" s="52">
        <v>100000</v>
      </c>
      <c r="J33" s="33"/>
      <c r="K33" s="52">
        <v>105000</v>
      </c>
      <c r="L33" s="53">
        <f>K33-(K33*5%)</f>
        <v>99750</v>
      </c>
      <c r="M33" s="30">
        <f>-1*(K33-L33)</f>
        <v>-5250</v>
      </c>
      <c r="N33" s="31">
        <f>M33/K33</f>
        <v>-0.05</v>
      </c>
      <c r="O33" s="71" t="str">
        <f>TEXT((M33*-1),"# ##0,00 zł")</f>
        <v>5 250,00 zł</v>
      </c>
      <c r="P33" s="74">
        <v>8</v>
      </c>
      <c r="Q33" t="str">
        <f>"Zmniejszenie w dziale "&amp;B33&amp;" w rozdziale "&amp;D33&amp;" w paragrafie "&amp;F33&amp;" wydatku o "&amp;TEXT((M33*-1),"# ##0,00 zł")</f>
        <v>Zmniejszenie w dziale 600 w rozdziale 60004 w paragrafie 2710 wydatku o 5 250,00 zł</v>
      </c>
    </row>
    <row r="34" spans="1:17" ht="22" x14ac:dyDescent="0.35">
      <c r="A34" s="14">
        <v>30</v>
      </c>
      <c r="B34" s="15" t="s">
        <v>47</v>
      </c>
      <c r="C34" s="16" t="s">
        <v>48</v>
      </c>
      <c r="D34" s="68" t="str">
        <f>D33</f>
        <v>60004</v>
      </c>
      <c r="E34" s="26"/>
      <c r="F34" s="27" t="s">
        <v>44</v>
      </c>
      <c r="G34" s="28" t="s">
        <v>15</v>
      </c>
      <c r="H34" s="29">
        <v>1524427.58</v>
      </c>
      <c r="I34" s="29">
        <v>1854000</v>
      </c>
      <c r="J34" s="30"/>
      <c r="K34" s="29">
        <v>1936005.63</v>
      </c>
      <c r="L34" s="30">
        <f>K34-(K34*5%)</f>
        <v>1839205.3484999998</v>
      </c>
      <c r="M34" s="30">
        <f>-1*(K34-L34)</f>
        <v>-96800.281500000041</v>
      </c>
      <c r="N34" s="31">
        <f>M34/K34</f>
        <v>-5.0000000000000024E-2</v>
      </c>
      <c r="O34" s="71" t="str">
        <f>TEXT((M34*-1),"# ##0,00 zł")</f>
        <v>96 800,28 zł</v>
      </c>
      <c r="P34" s="74">
        <v>9</v>
      </c>
      <c r="Q34" t="str">
        <f>"Zmniejszenie w dziale "&amp;B34&amp;" w rozdziale "&amp;D34&amp;" w paragrafie "&amp;F34&amp;" wydatku o "&amp;TEXT((M34*-1),"# ##0,00 zł")</f>
        <v>Zmniejszenie w dziale 600 w rozdziale 60004 w paragrafie 4300 wydatku o 96 800,28 zł</v>
      </c>
    </row>
    <row r="35" spans="1:17" ht="22" x14ac:dyDescent="0.35">
      <c r="A35" s="14">
        <v>31</v>
      </c>
      <c r="B35" s="15" t="s">
        <v>47</v>
      </c>
      <c r="C35" s="16" t="s">
        <v>48</v>
      </c>
      <c r="D35" s="68" t="str">
        <f>D34</f>
        <v>60004</v>
      </c>
      <c r="E35" s="26"/>
      <c r="F35" s="27" t="s">
        <v>57</v>
      </c>
      <c r="G35" s="28" t="s">
        <v>15</v>
      </c>
      <c r="H35" s="29">
        <v>5227.5</v>
      </c>
      <c r="I35" s="29">
        <v>21000</v>
      </c>
      <c r="J35" s="30"/>
      <c r="K35" s="29">
        <v>0</v>
      </c>
      <c r="L35" s="30">
        <f>K35</f>
        <v>0</v>
      </c>
      <c r="M35" s="30">
        <f>-1*(K35-L35)</f>
        <v>0</v>
      </c>
      <c r="N35" s="31" t="e">
        <f>M35/K35</f>
        <v>#DIV/0!</v>
      </c>
      <c r="O35" s="71"/>
    </row>
    <row r="36" spans="1:17" ht="22" x14ac:dyDescent="0.35">
      <c r="A36" s="14">
        <v>32</v>
      </c>
      <c r="B36" s="15" t="s">
        <v>47</v>
      </c>
      <c r="C36" s="16" t="s">
        <v>48</v>
      </c>
      <c r="D36" s="68" t="str">
        <f>D35</f>
        <v>60004</v>
      </c>
      <c r="E36" s="26"/>
      <c r="F36" s="27" t="s">
        <v>58</v>
      </c>
      <c r="G36" s="28" t="s">
        <v>15</v>
      </c>
      <c r="H36" s="29">
        <v>922.5</v>
      </c>
      <c r="I36" s="29">
        <v>8871.8700000000008</v>
      </c>
      <c r="J36" s="30"/>
      <c r="K36" s="29">
        <v>0</v>
      </c>
      <c r="L36" s="30">
        <f>K36</f>
        <v>0</v>
      </c>
      <c r="M36" s="30">
        <f>-1*(K36-L36)</f>
        <v>0</v>
      </c>
      <c r="N36" s="31" t="e">
        <f>M36/K36</f>
        <v>#DIV/0!</v>
      </c>
      <c r="O36" s="71"/>
    </row>
    <row r="37" spans="1:17" ht="22" x14ac:dyDescent="0.35">
      <c r="A37" s="14">
        <v>33</v>
      </c>
      <c r="B37" s="15" t="s">
        <v>47</v>
      </c>
      <c r="C37" s="16" t="s">
        <v>48</v>
      </c>
      <c r="D37" s="68" t="str">
        <f>D36</f>
        <v>60004</v>
      </c>
      <c r="E37" s="26"/>
      <c r="F37" s="27" t="s">
        <v>20</v>
      </c>
      <c r="G37" s="28" t="s">
        <v>21</v>
      </c>
      <c r="H37" s="29">
        <v>80000</v>
      </c>
      <c r="I37" s="29">
        <v>38287.699999999997</v>
      </c>
      <c r="J37" s="30"/>
      <c r="K37" s="29">
        <v>0</v>
      </c>
      <c r="L37" s="30">
        <f>K37</f>
        <v>0</v>
      </c>
      <c r="M37" s="30">
        <f>-1*(K37-L37)</f>
        <v>0</v>
      </c>
      <c r="N37" s="31" t="e">
        <f>M37/K37</f>
        <v>#DIV/0!</v>
      </c>
      <c r="O37" s="71"/>
    </row>
    <row r="38" spans="1:17" ht="22" x14ac:dyDescent="0.35">
      <c r="A38" s="14">
        <v>34</v>
      </c>
      <c r="B38" s="15" t="s">
        <v>47</v>
      </c>
      <c r="C38" s="16" t="s">
        <v>48</v>
      </c>
      <c r="D38" s="68" t="str">
        <f>D37</f>
        <v>60004</v>
      </c>
      <c r="E38" s="26"/>
      <c r="F38" s="27" t="s">
        <v>59</v>
      </c>
      <c r="G38" s="28" t="s">
        <v>21</v>
      </c>
      <c r="H38" s="29">
        <v>3046297.71</v>
      </c>
      <c r="I38" s="29">
        <v>2387747.75</v>
      </c>
      <c r="J38" s="30"/>
      <c r="K38" s="29">
        <v>0</v>
      </c>
      <c r="L38" s="30">
        <f>K38</f>
        <v>0</v>
      </c>
      <c r="M38" s="30">
        <f>-1*(K38-L38)</f>
        <v>0</v>
      </c>
      <c r="N38" s="31" t="e">
        <f>M38/K38</f>
        <v>#DIV/0!</v>
      </c>
      <c r="O38" s="71"/>
    </row>
    <row r="39" spans="1:17" ht="22" x14ac:dyDescent="0.35">
      <c r="A39" s="14">
        <v>35</v>
      </c>
      <c r="B39" s="15" t="s">
        <v>47</v>
      </c>
      <c r="C39" s="16" t="s">
        <v>48</v>
      </c>
      <c r="D39" s="68" t="str">
        <f>D38</f>
        <v>60004</v>
      </c>
      <c r="E39" s="26"/>
      <c r="F39" s="27" t="s">
        <v>60</v>
      </c>
      <c r="G39" s="28" t="s">
        <v>21</v>
      </c>
      <c r="H39" s="29">
        <v>1899940</v>
      </c>
      <c r="I39" s="29">
        <v>1237125.06</v>
      </c>
      <c r="J39" s="30"/>
      <c r="K39" s="29">
        <v>0</v>
      </c>
      <c r="L39" s="30">
        <f>K39</f>
        <v>0</v>
      </c>
      <c r="M39" s="30">
        <f>-1*(K39-L39)</f>
        <v>0</v>
      </c>
      <c r="N39" s="31" t="e">
        <f>M39/K39</f>
        <v>#DIV/0!</v>
      </c>
      <c r="O39" s="71"/>
    </row>
    <row r="40" spans="1:17" ht="22" x14ac:dyDescent="0.35">
      <c r="A40" s="14">
        <v>36</v>
      </c>
      <c r="B40" s="15" t="s">
        <v>47</v>
      </c>
      <c r="C40" s="16" t="s">
        <v>48</v>
      </c>
      <c r="D40" s="16" t="s">
        <v>61</v>
      </c>
      <c r="E40" s="23" t="s">
        <v>61</v>
      </c>
      <c r="F40" s="22"/>
      <c r="G40" s="23" t="s">
        <v>62</v>
      </c>
      <c r="H40" s="24">
        <f>SUM(H41:H42)</f>
        <v>15237</v>
      </c>
      <c r="I40" s="24">
        <f>SUM(I41:I42)</f>
        <v>220700</v>
      </c>
      <c r="J40" s="25">
        <f>SUM(J41:J42)</f>
        <v>0</v>
      </c>
      <c r="K40" s="24">
        <f>SUM(K41:K42)</f>
        <v>700</v>
      </c>
      <c r="L40" s="25">
        <f>SUM(L41:L42)</f>
        <v>665</v>
      </c>
      <c r="M40" s="25">
        <f>SUM(M41:M42)</f>
        <v>-35</v>
      </c>
      <c r="N40" s="25"/>
      <c r="O40" s="71"/>
    </row>
    <row r="41" spans="1:17" ht="22" x14ac:dyDescent="0.35">
      <c r="A41" s="14">
        <v>37</v>
      </c>
      <c r="B41" s="15" t="s">
        <v>47</v>
      </c>
      <c r="C41" s="16" t="s">
        <v>48</v>
      </c>
      <c r="D41" s="68" t="str">
        <f>D40</f>
        <v>60013</v>
      </c>
      <c r="E41" s="26"/>
      <c r="F41" s="27" t="s">
        <v>63</v>
      </c>
      <c r="G41" s="28" t="s">
        <v>64</v>
      </c>
      <c r="H41" s="29">
        <v>477</v>
      </c>
      <c r="I41" s="29">
        <v>700</v>
      </c>
      <c r="J41" s="30"/>
      <c r="K41" s="29">
        <v>700</v>
      </c>
      <c r="L41" s="30">
        <f>K41-(K41*5%)</f>
        <v>665</v>
      </c>
      <c r="M41" s="30">
        <f>-1*(K41-L41)</f>
        <v>-35</v>
      </c>
      <c r="N41" s="31">
        <f>M41/K41</f>
        <v>-0.05</v>
      </c>
      <c r="O41" s="71" t="str">
        <f>TEXT((M41*-1),"# ##0,00 zł")</f>
        <v>35,00 zł</v>
      </c>
      <c r="P41" s="83">
        <v>10</v>
      </c>
      <c r="Q41" t="str">
        <f>"Zmniejszenie w dziale "&amp;B41&amp;" w rozdziale "&amp;D41&amp;" w paragrafie "&amp;F41&amp;" wydatku o "&amp;TEXT((M41*-1),"# ##0,00 zł")</f>
        <v>Zmniejszenie w dziale 600 w rozdziale 60013 w paragrafie 4520 wydatku o 35,00 zł</v>
      </c>
    </row>
    <row r="42" spans="1:17" ht="22" x14ac:dyDescent="0.35">
      <c r="A42" s="14">
        <v>38</v>
      </c>
      <c r="B42" s="15" t="s">
        <v>47</v>
      </c>
      <c r="C42" s="16" t="s">
        <v>48</v>
      </c>
      <c r="D42" s="68" t="str">
        <f>D41</f>
        <v>60013</v>
      </c>
      <c r="E42" s="26"/>
      <c r="F42" s="27" t="s">
        <v>20</v>
      </c>
      <c r="G42" s="28" t="s">
        <v>21</v>
      </c>
      <c r="H42" s="29">
        <v>14760</v>
      </c>
      <c r="I42" s="29">
        <v>220000</v>
      </c>
      <c r="J42" s="30"/>
      <c r="K42" s="29">
        <v>0</v>
      </c>
      <c r="L42" s="30">
        <f>K42</f>
        <v>0</v>
      </c>
      <c r="M42" s="30">
        <f>-1*(K42-L42)</f>
        <v>0</v>
      </c>
      <c r="N42" s="31" t="e">
        <f>M42/K42</f>
        <v>#DIV/0!</v>
      </c>
      <c r="O42" s="71"/>
    </row>
    <row r="43" spans="1:17" ht="22" x14ac:dyDescent="0.35">
      <c r="A43" s="14">
        <v>39</v>
      </c>
      <c r="B43" s="15" t="s">
        <v>47</v>
      </c>
      <c r="C43" s="16" t="s">
        <v>48</v>
      </c>
      <c r="D43" s="16" t="s">
        <v>65</v>
      </c>
      <c r="E43" s="23" t="s">
        <v>65</v>
      </c>
      <c r="F43" s="22"/>
      <c r="G43" s="23" t="s">
        <v>66</v>
      </c>
      <c r="H43" s="24">
        <f>SUM(H44:H49)</f>
        <v>4230387.8</v>
      </c>
      <c r="I43" s="24">
        <f>SUM(I44:I49)</f>
        <v>1961584</v>
      </c>
      <c r="J43" s="25">
        <f>SUM(J44:J49)</f>
        <v>0</v>
      </c>
      <c r="K43" s="24">
        <f>SUM(K44:K49)</f>
        <v>291100</v>
      </c>
      <c r="L43" s="25">
        <f>SUM(L44:L49)</f>
        <v>285275</v>
      </c>
      <c r="M43" s="25">
        <f>SUM(M44:M49)</f>
        <v>-5825</v>
      </c>
      <c r="N43" s="25"/>
      <c r="O43" s="71"/>
    </row>
    <row r="44" spans="1:17" ht="22" x14ac:dyDescent="0.35">
      <c r="A44" s="14">
        <v>40</v>
      </c>
      <c r="B44" s="15" t="s">
        <v>47</v>
      </c>
      <c r="C44" s="16" t="s">
        <v>48</v>
      </c>
      <c r="D44" s="68" t="str">
        <f>D43</f>
        <v>60014</v>
      </c>
      <c r="E44" s="26"/>
      <c r="F44" s="50">
        <v>2950</v>
      </c>
      <c r="G44" s="51" t="s">
        <v>67</v>
      </c>
      <c r="H44" s="52">
        <v>18070.169999999998</v>
      </c>
      <c r="I44" s="52">
        <v>0</v>
      </c>
      <c r="J44" s="33"/>
      <c r="K44" s="52">
        <v>0</v>
      </c>
      <c r="L44" s="53"/>
      <c r="M44" s="30">
        <f>-1*(K44-L44)</f>
        <v>0</v>
      </c>
      <c r="N44" s="31" t="e">
        <f>M44/K44</f>
        <v>#DIV/0!</v>
      </c>
      <c r="O44" s="71"/>
    </row>
    <row r="45" spans="1:17" ht="22" x14ac:dyDescent="0.35">
      <c r="A45" s="14">
        <v>41</v>
      </c>
      <c r="B45" s="15" t="s">
        <v>47</v>
      </c>
      <c r="C45" s="16" t="s">
        <v>48</v>
      </c>
      <c r="D45" s="68" t="str">
        <f>D44</f>
        <v>60014</v>
      </c>
      <c r="E45" s="26"/>
      <c r="F45" s="27" t="s">
        <v>18</v>
      </c>
      <c r="G45" s="28" t="s">
        <v>19</v>
      </c>
      <c r="H45" s="29">
        <v>1100079.1499999999</v>
      </c>
      <c r="I45" s="29">
        <v>1539784</v>
      </c>
      <c r="J45" s="30"/>
      <c r="K45" s="29">
        <v>78570</v>
      </c>
      <c r="L45" s="30">
        <f>K45</f>
        <v>78570</v>
      </c>
      <c r="M45" s="53">
        <f>-1*(K45-L45)</f>
        <v>0</v>
      </c>
      <c r="N45" s="31">
        <f>M45/K45</f>
        <v>0</v>
      </c>
      <c r="O45" s="71" t="str">
        <f>TEXT((M45*-1),"# ##0,00 zł")</f>
        <v>0,00 zł</v>
      </c>
    </row>
    <row r="46" spans="1:17" ht="22" x14ac:dyDescent="0.35">
      <c r="A46" s="14">
        <v>42</v>
      </c>
      <c r="B46" s="15" t="s">
        <v>47</v>
      </c>
      <c r="C46" s="16" t="s">
        <v>48</v>
      </c>
      <c r="D46" s="68" t="str">
        <f>D45</f>
        <v>60014</v>
      </c>
      <c r="E46" s="26"/>
      <c r="F46" s="27" t="s">
        <v>44</v>
      </c>
      <c r="G46" s="28" t="s">
        <v>15</v>
      </c>
      <c r="H46" s="29">
        <v>79976.08</v>
      </c>
      <c r="I46" s="29">
        <v>90300</v>
      </c>
      <c r="J46" s="30"/>
      <c r="K46" s="29">
        <v>96030</v>
      </c>
      <c r="L46" s="30">
        <f>K46</f>
        <v>96030</v>
      </c>
      <c r="M46" s="30">
        <f>-1*(K46-L46)</f>
        <v>0</v>
      </c>
      <c r="N46" s="31">
        <f>M46/K46</f>
        <v>0</v>
      </c>
      <c r="O46" s="71"/>
    </row>
    <row r="47" spans="1:17" ht="22" x14ac:dyDescent="0.35">
      <c r="A47" s="14">
        <v>43</v>
      </c>
      <c r="B47" s="15" t="s">
        <v>47</v>
      </c>
      <c r="C47" s="16" t="s">
        <v>48</v>
      </c>
      <c r="D47" s="68" t="str">
        <f>D46</f>
        <v>60014</v>
      </c>
      <c r="E47" s="26"/>
      <c r="F47" s="27" t="s">
        <v>63</v>
      </c>
      <c r="G47" s="28" t="s">
        <v>64</v>
      </c>
      <c r="H47" s="29">
        <v>1112.4000000000001</v>
      </c>
      <c r="I47" s="29">
        <v>1500</v>
      </c>
      <c r="J47" s="30"/>
      <c r="K47" s="29">
        <v>1500</v>
      </c>
      <c r="L47" s="30">
        <f>K47-(K47*5%)</f>
        <v>1425</v>
      </c>
      <c r="M47" s="30">
        <f>-1*(K47-L47)</f>
        <v>-75</v>
      </c>
      <c r="N47" s="31">
        <f>M47/K47</f>
        <v>-0.05</v>
      </c>
      <c r="O47" s="71" t="str">
        <f>TEXT((M47*-1),"# ##0,00 zł")</f>
        <v>75,00 zł</v>
      </c>
      <c r="P47" s="74">
        <v>11</v>
      </c>
      <c r="Q47" t="str">
        <f>"Zmniejszenie w dziale "&amp;B47&amp;" w rozdziale "&amp;D47&amp;" w paragrafie "&amp;F47&amp;" wydatku o "&amp;TEXT((M47*-1),"# ##0,00 zł")</f>
        <v>Zmniejszenie w dziale 600 w rozdziale 60014 w paragrafie 4520 wydatku o 75,00 zł</v>
      </c>
    </row>
    <row r="48" spans="1:17" ht="22" x14ac:dyDescent="0.35">
      <c r="A48" s="14">
        <v>44</v>
      </c>
      <c r="B48" s="15" t="s">
        <v>47</v>
      </c>
      <c r="C48" s="16" t="s">
        <v>48</v>
      </c>
      <c r="D48" s="68" t="str">
        <f>D47</f>
        <v>60014</v>
      </c>
      <c r="E48" s="26"/>
      <c r="F48" s="27" t="s">
        <v>20</v>
      </c>
      <c r="G48" s="28" t="s">
        <v>21</v>
      </c>
      <c r="H48" s="29">
        <v>6150</v>
      </c>
      <c r="I48" s="29">
        <v>200000</v>
      </c>
      <c r="J48" s="30"/>
      <c r="K48" s="29">
        <v>0</v>
      </c>
      <c r="L48" s="30">
        <f>K48</f>
        <v>0</v>
      </c>
      <c r="M48" s="30">
        <f>-1*(K48-L48)</f>
        <v>0</v>
      </c>
      <c r="N48" s="31" t="e">
        <f>M48/K48</f>
        <v>#DIV/0!</v>
      </c>
      <c r="O48" s="71"/>
    </row>
    <row r="49" spans="1:17" ht="22" x14ac:dyDescent="0.35">
      <c r="A49" s="14">
        <v>45</v>
      </c>
      <c r="B49" s="15" t="s">
        <v>47</v>
      </c>
      <c r="C49" s="16" t="s">
        <v>48</v>
      </c>
      <c r="D49" s="68" t="str">
        <f>D48</f>
        <v>60014</v>
      </c>
      <c r="E49" s="26"/>
      <c r="F49" s="27" t="s">
        <v>68</v>
      </c>
      <c r="G49" s="28" t="s">
        <v>69</v>
      </c>
      <c r="H49" s="29">
        <v>3025000</v>
      </c>
      <c r="I49" s="29">
        <v>130000</v>
      </c>
      <c r="J49" s="30"/>
      <c r="K49" s="29">
        <v>115000</v>
      </c>
      <c r="L49" s="30">
        <f>K49-(K49*5%)</f>
        <v>109250</v>
      </c>
      <c r="M49" s="30">
        <f>-1*(K49-L49)</f>
        <v>-5750</v>
      </c>
      <c r="N49" s="31">
        <f>M49/K49</f>
        <v>-0.05</v>
      </c>
      <c r="O49" s="71" t="str">
        <f>TEXT((M49*-1),"# ##0,00 zł")</f>
        <v>5 750,00 zł</v>
      </c>
      <c r="P49" s="74">
        <v>12</v>
      </c>
      <c r="Q49" t="str">
        <f>"Zmniejszenie w dziale "&amp;B49&amp;" w rozdziale "&amp;D49&amp;" w paragrafie "&amp;F49&amp;" wydatku o "&amp;TEXT((M49*-1),"# ##0,00 zł")</f>
        <v>Zmniejszenie w dziale 600 w rozdziale 60014 w paragrafie 6300 wydatku o 5 750,00 zł</v>
      </c>
    </row>
    <row r="50" spans="1:17" ht="22" x14ac:dyDescent="0.35">
      <c r="A50" s="14">
        <v>46</v>
      </c>
      <c r="B50" s="15" t="s">
        <v>47</v>
      </c>
      <c r="C50" s="16" t="s">
        <v>48</v>
      </c>
      <c r="D50" s="16" t="s">
        <v>70</v>
      </c>
      <c r="E50" s="23" t="s">
        <v>70</v>
      </c>
      <c r="F50" s="22"/>
      <c r="G50" s="23" t="s">
        <v>71</v>
      </c>
      <c r="H50" s="24">
        <f>SUM(H51:H58)</f>
        <v>13040319.24</v>
      </c>
      <c r="I50" s="24">
        <f>SUM(I51:I58)</f>
        <v>11738726.289999999</v>
      </c>
      <c r="J50" s="25">
        <f>SUM(J51:J58)</f>
        <v>0</v>
      </c>
      <c r="K50" s="24">
        <f>SUM(K51:K58)</f>
        <v>20681776.920000002</v>
      </c>
      <c r="L50" s="25">
        <f>SUM(L51:L58)</f>
        <v>20616346.7245</v>
      </c>
      <c r="M50" s="25">
        <f>SUM(M51:M58)</f>
        <v>-65430.195499999951</v>
      </c>
      <c r="N50" s="25"/>
      <c r="O50" s="71"/>
    </row>
    <row r="51" spans="1:17" ht="22" x14ac:dyDescent="0.35">
      <c r="A51" s="14">
        <v>47</v>
      </c>
      <c r="B51" s="15" t="s">
        <v>47</v>
      </c>
      <c r="C51" s="16" t="s">
        <v>48</v>
      </c>
      <c r="D51" s="68" t="str">
        <f>D50</f>
        <v>60016</v>
      </c>
      <c r="E51" s="26"/>
      <c r="F51" s="50">
        <v>2710</v>
      </c>
      <c r="G51" s="51" t="s">
        <v>52</v>
      </c>
      <c r="H51" s="52">
        <v>86799.26</v>
      </c>
      <c r="I51" s="52">
        <v>0</v>
      </c>
      <c r="J51" s="33"/>
      <c r="K51" s="52">
        <v>0</v>
      </c>
      <c r="L51" s="53"/>
      <c r="M51" s="30">
        <f>-1*(K51-L51)</f>
        <v>0</v>
      </c>
      <c r="N51" s="31" t="e">
        <f>M51/K51</f>
        <v>#DIV/0!</v>
      </c>
      <c r="O51" s="71"/>
    </row>
    <row r="52" spans="1:17" ht="22" x14ac:dyDescent="0.35">
      <c r="A52" s="14">
        <v>48</v>
      </c>
      <c r="B52" s="15" t="s">
        <v>47</v>
      </c>
      <c r="C52" s="16" t="s">
        <v>48</v>
      </c>
      <c r="D52" s="68" t="str">
        <f>D51</f>
        <v>60016</v>
      </c>
      <c r="E52" s="26"/>
      <c r="F52" s="27" t="s">
        <v>32</v>
      </c>
      <c r="G52" s="28" t="s">
        <v>33</v>
      </c>
      <c r="H52" s="29">
        <v>0</v>
      </c>
      <c r="I52" s="29">
        <v>7000</v>
      </c>
      <c r="J52" s="30"/>
      <c r="K52" s="29">
        <v>0</v>
      </c>
      <c r="L52" s="30">
        <f>K52</f>
        <v>0</v>
      </c>
      <c r="M52" s="30">
        <f>-1*(K52-L52)</f>
        <v>0</v>
      </c>
      <c r="N52" s="31" t="e">
        <f>M52/K52</f>
        <v>#DIV/0!</v>
      </c>
      <c r="O52" s="71"/>
    </row>
    <row r="53" spans="1:17" ht="22" x14ac:dyDescent="0.35">
      <c r="A53" s="14">
        <v>49</v>
      </c>
      <c r="B53" s="15" t="s">
        <v>47</v>
      </c>
      <c r="C53" s="16" t="s">
        <v>48</v>
      </c>
      <c r="D53" s="68" t="str">
        <f>D52</f>
        <v>60016</v>
      </c>
      <c r="E53" s="26"/>
      <c r="F53" s="27" t="s">
        <v>36</v>
      </c>
      <c r="G53" s="28" t="s">
        <v>37</v>
      </c>
      <c r="H53" s="29">
        <v>8795.5</v>
      </c>
      <c r="I53" s="29">
        <v>15000</v>
      </c>
      <c r="J53" s="30"/>
      <c r="K53" s="29">
        <v>0</v>
      </c>
      <c r="L53" s="30">
        <f>K53</f>
        <v>0</v>
      </c>
      <c r="M53" s="30">
        <f>-1*(K53-L53)</f>
        <v>0</v>
      </c>
      <c r="N53" s="31" t="e">
        <f>M53/K53</f>
        <v>#DIV/0!</v>
      </c>
      <c r="O53" s="71"/>
    </row>
    <row r="54" spans="1:17" ht="22" x14ac:dyDescent="0.35">
      <c r="A54" s="14">
        <v>50</v>
      </c>
      <c r="B54" s="15" t="s">
        <v>47</v>
      </c>
      <c r="C54" s="16" t="s">
        <v>48</v>
      </c>
      <c r="D54" s="68" t="str">
        <f>D53</f>
        <v>60016</v>
      </c>
      <c r="E54" s="26"/>
      <c r="F54" s="27" t="s">
        <v>72</v>
      </c>
      <c r="G54" s="28" t="s">
        <v>73</v>
      </c>
      <c r="H54" s="29">
        <v>583.02</v>
      </c>
      <c r="I54" s="29">
        <v>31633.78</v>
      </c>
      <c r="J54" s="30"/>
      <c r="K54" s="29">
        <v>39319.910000000003</v>
      </c>
      <c r="L54" s="30">
        <f>K54-(K54*5%)</f>
        <v>37353.914500000006</v>
      </c>
      <c r="M54" s="30">
        <f>-1*(K54-L54)</f>
        <v>-1965.9954999999973</v>
      </c>
      <c r="N54" s="31">
        <f>M54/K54</f>
        <v>-4.9999999999999926E-2</v>
      </c>
      <c r="O54" s="71" t="str">
        <f>TEXT((M54*-1),"# ##0,00 zł")</f>
        <v>1 966,00 zł</v>
      </c>
      <c r="P54" s="74">
        <v>13</v>
      </c>
      <c r="Q54" t="str">
        <f>"Zmniejszenie w dziale "&amp;B54&amp;" w rozdziale "&amp;D54&amp;" w paragrafie "&amp;F54&amp;" wydatku o "&amp;TEXT((M54*-1),"# ##0,00 zł")</f>
        <v>Zmniejszenie w dziale 600 w rozdziale 60016 w paragrafie 4210 wydatku o 1 966,00 zł</v>
      </c>
    </row>
    <row r="55" spans="1:17" ht="22" x14ac:dyDescent="0.35">
      <c r="A55" s="14">
        <v>51</v>
      </c>
      <c r="B55" s="15" t="s">
        <v>47</v>
      </c>
      <c r="C55" s="16" t="s">
        <v>48</v>
      </c>
      <c r="D55" s="68" t="str">
        <f>D54</f>
        <v>60016</v>
      </c>
      <c r="E55" s="26"/>
      <c r="F55" s="27" t="s">
        <v>18</v>
      </c>
      <c r="G55" s="28" t="s">
        <v>19</v>
      </c>
      <c r="H55" s="29">
        <v>267729.84000000003</v>
      </c>
      <c r="I55" s="29">
        <v>271625.89</v>
      </c>
      <c r="J55" s="30"/>
      <c r="K55" s="29">
        <v>287422</v>
      </c>
      <c r="L55" s="30">
        <f>K55-(K55*5%)</f>
        <v>273050.90000000002</v>
      </c>
      <c r="M55" s="30">
        <f>-1*(K55-L55)</f>
        <v>-14371.099999999977</v>
      </c>
      <c r="N55" s="31">
        <f>M55/K55</f>
        <v>-4.999999999999992E-2</v>
      </c>
      <c r="O55" s="71" t="str">
        <f>TEXT((M55*-1),"# ##0,00 zł")</f>
        <v>14 371,10 zł</v>
      </c>
      <c r="P55" s="74">
        <v>14</v>
      </c>
      <c r="Q55" t="str">
        <f>"Zmniejszenie w dziale "&amp;B55&amp;" w rozdziale "&amp;D55&amp;" w paragrafie "&amp;F55&amp;" wydatku o "&amp;TEXT((M55*-1),"# ##0,00 zł")</f>
        <v>Zmniejszenie w dziale 600 w rozdziale 60016 w paragrafie 4270 wydatku o 14 371,10 zł</v>
      </c>
    </row>
    <row r="56" spans="1:17" ht="27" x14ac:dyDescent="0.35">
      <c r="A56" s="14">
        <v>52</v>
      </c>
      <c r="B56" s="15" t="s">
        <v>47</v>
      </c>
      <c r="C56" s="16" t="s">
        <v>48</v>
      </c>
      <c r="D56" s="68" t="str">
        <f>D55</f>
        <v>60016</v>
      </c>
      <c r="E56" s="26"/>
      <c r="F56" s="27" t="s">
        <v>44</v>
      </c>
      <c r="G56" s="28" t="s">
        <v>15</v>
      </c>
      <c r="H56" s="29">
        <v>1751173.57</v>
      </c>
      <c r="I56" s="29">
        <v>1290774.1299999999</v>
      </c>
      <c r="J56" s="30"/>
      <c r="K56" s="29">
        <v>961862</v>
      </c>
      <c r="L56" s="30">
        <f>K56-(K56*5%)</f>
        <v>913768.9</v>
      </c>
      <c r="M56" s="30">
        <f>-1*(K56-L56)</f>
        <v>-48093.099999999977</v>
      </c>
      <c r="N56" s="31">
        <f>M56/K56</f>
        <v>-4.9999999999999975E-2</v>
      </c>
      <c r="O56" s="71" t="str">
        <f>TEXT((M56*-1),"# ##0,00 zł")</f>
        <v>48 093,10 zł</v>
      </c>
      <c r="P56" s="74">
        <v>15</v>
      </c>
      <c r="Q56" t="str">
        <f>"Zmniejszenie w dziale "&amp;B56&amp;" w rozdziale "&amp;D56&amp;" w paragrafie "&amp;F56&amp;" wydatku o "&amp;TEXT((M56*-1),"# ##0,00 zł")</f>
        <v>Zmniejszenie w dziale 600 w rozdziale 60016 w paragrafie 4300 wydatku o 48 093,10 zł</v>
      </c>
    </row>
    <row r="57" spans="1:17" ht="22" x14ac:dyDescent="0.35">
      <c r="A57" s="14">
        <v>53</v>
      </c>
      <c r="B57" s="15" t="s">
        <v>47</v>
      </c>
      <c r="C57" s="16" t="s">
        <v>48</v>
      </c>
      <c r="D57" s="68" t="str">
        <f>D56</f>
        <v>60016</v>
      </c>
      <c r="E57" s="26"/>
      <c r="F57" s="27" t="s">
        <v>74</v>
      </c>
      <c r="G57" s="28" t="s">
        <v>75</v>
      </c>
      <c r="H57" s="29">
        <v>10086</v>
      </c>
      <c r="I57" s="29">
        <v>20000</v>
      </c>
      <c r="J57" s="30"/>
      <c r="K57" s="29">
        <v>20000</v>
      </c>
      <c r="L57" s="30">
        <f>K57-(K57*5%)</f>
        <v>19000</v>
      </c>
      <c r="M57" s="30">
        <f>-1*(K57-L57)</f>
        <v>-1000</v>
      </c>
      <c r="N57" s="31">
        <f>M57/K57</f>
        <v>-0.05</v>
      </c>
      <c r="O57" s="71" t="str">
        <f>TEXT((M57*-1),"# ##0,00 zł")</f>
        <v>1 000,00 zł</v>
      </c>
      <c r="P57" s="74">
        <v>16</v>
      </c>
      <c r="Q57" t="str">
        <f>"Zmniejszenie w dziale "&amp;B57&amp;" w rozdziale "&amp;D57&amp;" w paragrafie "&amp;F57&amp;" wydatku o "&amp;TEXT((M57*-1),"# ##0,00 zł")</f>
        <v>Zmniejszenie w dziale 600 w rozdziale 60016 w paragrafie 4390 wydatku o 1 000,00 zł</v>
      </c>
    </row>
    <row r="58" spans="1:17" ht="22" x14ac:dyDescent="0.35">
      <c r="A58" s="14">
        <v>54</v>
      </c>
      <c r="B58" s="15" t="s">
        <v>47</v>
      </c>
      <c r="C58" s="16" t="s">
        <v>48</v>
      </c>
      <c r="D58" s="68" t="str">
        <f>D57</f>
        <v>60016</v>
      </c>
      <c r="E58" s="26"/>
      <c r="F58" s="27" t="s">
        <v>20</v>
      </c>
      <c r="G58" s="28" t="s">
        <v>21</v>
      </c>
      <c r="H58" s="29">
        <v>10915152.050000001</v>
      </c>
      <c r="I58" s="29">
        <v>10102692.49</v>
      </c>
      <c r="J58" s="30"/>
      <c r="K58" s="29">
        <v>19373173.010000002</v>
      </c>
      <c r="L58" s="30">
        <f>K58</f>
        <v>19373173.010000002</v>
      </c>
      <c r="M58" s="30">
        <f>-1*(K58-L58)</f>
        <v>0</v>
      </c>
      <c r="N58" s="31">
        <f>M58/K58</f>
        <v>0</v>
      </c>
      <c r="O58" s="71"/>
    </row>
    <row r="59" spans="1:17" ht="22" x14ac:dyDescent="0.35">
      <c r="A59" s="14">
        <v>55</v>
      </c>
      <c r="B59" s="15" t="s">
        <v>47</v>
      </c>
      <c r="C59" s="16" t="s">
        <v>48</v>
      </c>
      <c r="D59" s="16">
        <v>60017</v>
      </c>
      <c r="E59" s="23">
        <v>60017</v>
      </c>
      <c r="F59" s="22"/>
      <c r="G59" s="23" t="s">
        <v>76</v>
      </c>
      <c r="H59" s="24">
        <f>SUM(H60:H62)</f>
        <v>0</v>
      </c>
      <c r="I59" s="24">
        <f>SUM(I60:I62)</f>
        <v>0</v>
      </c>
      <c r="J59" s="25">
        <f>SUM(J60:J62)</f>
        <v>0</v>
      </c>
      <c r="K59" s="24">
        <f>SUM(K60:K62)</f>
        <v>814060</v>
      </c>
      <c r="L59" s="25">
        <f>SUM(L60:L62)</f>
        <v>773357</v>
      </c>
      <c r="M59" s="25">
        <f>SUM(M60:M62)</f>
        <v>-40703</v>
      </c>
      <c r="N59" s="25"/>
      <c r="O59" s="71"/>
    </row>
    <row r="60" spans="1:17" ht="22" x14ac:dyDescent="0.35">
      <c r="A60" s="14">
        <v>56</v>
      </c>
      <c r="B60" s="15" t="s">
        <v>47</v>
      </c>
      <c r="C60" s="16" t="s">
        <v>48</v>
      </c>
      <c r="D60" s="68">
        <f>D59</f>
        <v>60017</v>
      </c>
      <c r="E60" s="26"/>
      <c r="F60" s="27" t="s">
        <v>72</v>
      </c>
      <c r="G60" s="28" t="s">
        <v>73</v>
      </c>
      <c r="H60" s="29">
        <v>0</v>
      </c>
      <c r="I60" s="29">
        <v>0</v>
      </c>
      <c r="J60" s="30"/>
      <c r="K60" s="29">
        <v>14560</v>
      </c>
      <c r="L60" s="30">
        <f>K60-(K60*5%)</f>
        <v>13832</v>
      </c>
      <c r="M60" s="30">
        <f>-1*(K60-L60)</f>
        <v>-728</v>
      </c>
      <c r="N60" s="31">
        <f>M60/K60</f>
        <v>-0.05</v>
      </c>
      <c r="O60" s="71" t="str">
        <f>TEXT((M60*-1),"# ##0,00 zł")</f>
        <v>728,00 zł</v>
      </c>
      <c r="P60" s="74">
        <v>17</v>
      </c>
      <c r="Q60" t="str">
        <f>"Zmniejszenie w dziale "&amp;B60&amp;" w rozdziale "&amp;D60&amp;" w paragrafie "&amp;F60&amp;" wydatku o "&amp;TEXT((M60*-1),"# ##0,00 zł")</f>
        <v>Zmniejszenie w dziale 600 w rozdziale 60017 w paragrafie 4210 wydatku o 728,00 zł</v>
      </c>
    </row>
    <row r="61" spans="1:17" ht="22" x14ac:dyDescent="0.35">
      <c r="A61" s="14">
        <v>57</v>
      </c>
      <c r="B61" s="15" t="s">
        <v>47</v>
      </c>
      <c r="C61" s="16" t="s">
        <v>48</v>
      </c>
      <c r="D61" s="68">
        <f>D60</f>
        <v>60017</v>
      </c>
      <c r="E61" s="26"/>
      <c r="F61" s="27" t="s">
        <v>18</v>
      </c>
      <c r="G61" s="28" t="s">
        <v>19</v>
      </c>
      <c r="H61" s="29">
        <v>0</v>
      </c>
      <c r="I61" s="29">
        <v>0</v>
      </c>
      <c r="J61" s="30"/>
      <c r="K61" s="29">
        <v>224950</v>
      </c>
      <c r="L61" s="30">
        <f>K61-(K61*5%)</f>
        <v>213702.5</v>
      </c>
      <c r="M61" s="30">
        <f>-1*(K61-L61)</f>
        <v>-11247.5</v>
      </c>
      <c r="N61" s="31">
        <f>M61/K61</f>
        <v>-0.05</v>
      </c>
      <c r="O61" s="71" t="str">
        <f>TEXT((M61*-1),"# ##0,00 zł")</f>
        <v>11 247,50 zł</v>
      </c>
      <c r="P61" s="74">
        <v>18</v>
      </c>
      <c r="Q61" t="str">
        <f>"Zmniejszenie w dziale "&amp;B61&amp;" w rozdziale "&amp;D61&amp;" w paragrafie "&amp;F61&amp;" wydatku o "&amp;TEXT((M61*-1),"# ##0,00 zł")</f>
        <v>Zmniejszenie w dziale 600 w rozdziale 60017 w paragrafie 4270 wydatku o 11 247,50 zł</v>
      </c>
    </row>
    <row r="62" spans="1:17" ht="22" x14ac:dyDescent="0.35">
      <c r="A62" s="14">
        <v>58</v>
      </c>
      <c r="B62" s="15" t="s">
        <v>47</v>
      </c>
      <c r="C62" s="16" t="s">
        <v>48</v>
      </c>
      <c r="D62" s="68">
        <f>D61</f>
        <v>60017</v>
      </c>
      <c r="E62" s="26"/>
      <c r="F62" s="27" t="s">
        <v>44</v>
      </c>
      <c r="G62" s="28" t="s">
        <v>15</v>
      </c>
      <c r="H62" s="29">
        <v>0</v>
      </c>
      <c r="I62" s="29">
        <v>0</v>
      </c>
      <c r="J62" s="30"/>
      <c r="K62" s="29">
        <v>574550</v>
      </c>
      <c r="L62" s="30">
        <f>K62-(K62*5%)</f>
        <v>545822.5</v>
      </c>
      <c r="M62" s="30">
        <f>-1*(K62-L62)</f>
        <v>-28727.5</v>
      </c>
      <c r="N62" s="31">
        <f>M62/K62</f>
        <v>-0.05</v>
      </c>
      <c r="O62" s="71" t="str">
        <f>TEXT((M62*-1),"# ##0,00 zł")</f>
        <v>28 727,50 zł</v>
      </c>
      <c r="P62" s="74">
        <v>19</v>
      </c>
      <c r="Q62" t="str">
        <f>"Zmniejszenie w dziale "&amp;B62&amp;" w rozdziale "&amp;D62&amp;" w paragrafie "&amp;F62&amp;" wydatku o "&amp;TEXT((M62*-1),"# ##0,00 zł")</f>
        <v>Zmniejszenie w dziale 600 w rozdziale 60017 w paragrafie 4300 wydatku o 28 727,50 zł</v>
      </c>
    </row>
    <row r="63" spans="1:17" ht="22" x14ac:dyDescent="0.35">
      <c r="A63" s="14">
        <v>59</v>
      </c>
      <c r="B63" s="15" t="s">
        <v>47</v>
      </c>
      <c r="C63" s="16" t="s">
        <v>48</v>
      </c>
      <c r="D63" s="16">
        <v>60019</v>
      </c>
      <c r="E63" s="23">
        <v>60019</v>
      </c>
      <c r="F63" s="22"/>
      <c r="G63" s="23" t="s">
        <v>77</v>
      </c>
      <c r="H63" s="24">
        <f>SUM(H64)</f>
        <v>0</v>
      </c>
      <c r="I63" s="24">
        <f>SUM(I64)</f>
        <v>0</v>
      </c>
      <c r="J63" s="25">
        <f>SUM(J64)</f>
        <v>0</v>
      </c>
      <c r="K63" s="24">
        <f>SUM(K64)</f>
        <v>250000</v>
      </c>
      <c r="L63" s="25">
        <f>SUM(L64)</f>
        <v>237500</v>
      </c>
      <c r="M63" s="25">
        <f>SUM(M64)</f>
        <v>-12500</v>
      </c>
      <c r="N63" s="25"/>
      <c r="O63" s="71"/>
    </row>
    <row r="64" spans="1:17" ht="22" x14ac:dyDescent="0.35">
      <c r="A64" s="14">
        <v>60</v>
      </c>
      <c r="B64" s="15" t="s">
        <v>47</v>
      </c>
      <c r="C64" s="16" t="s">
        <v>48</v>
      </c>
      <c r="D64" s="68">
        <f>D63</f>
        <v>60019</v>
      </c>
      <c r="E64" s="26"/>
      <c r="F64" s="27" t="s">
        <v>44</v>
      </c>
      <c r="G64" s="28" t="s">
        <v>15</v>
      </c>
      <c r="H64" s="29">
        <v>0</v>
      </c>
      <c r="I64" s="29">
        <v>0</v>
      </c>
      <c r="J64" s="30"/>
      <c r="K64" s="29">
        <v>250000</v>
      </c>
      <c r="L64" s="30">
        <f>K64-(K64*5%)</f>
        <v>237500</v>
      </c>
      <c r="M64" s="30">
        <f>-1*(K64-L64)</f>
        <v>-12500</v>
      </c>
      <c r="N64" s="31">
        <f>M64/K64</f>
        <v>-0.05</v>
      </c>
      <c r="O64" s="71" t="str">
        <f>TEXT((M64*-1),"# ##0,00 zł")</f>
        <v>12 500,00 zł</v>
      </c>
      <c r="P64" s="74">
        <v>20</v>
      </c>
      <c r="Q64" t="str">
        <f>"Zmniejszenie w dziale "&amp;B64&amp;" w rozdziale "&amp;D64&amp;" w paragrafie "&amp;F64&amp;" wydatku o "&amp;TEXT((M64*-1),"# ##0,00 zł")</f>
        <v>Zmniejszenie w dziale 600 w rozdziale 60019 w paragrafie 4300 wydatku o 12 500,00 zł</v>
      </c>
    </row>
    <row r="65" spans="1:17" ht="22" x14ac:dyDescent="0.35">
      <c r="A65" s="14">
        <v>61</v>
      </c>
      <c r="B65" s="15" t="s">
        <v>78</v>
      </c>
      <c r="C65" s="16" t="s">
        <v>79</v>
      </c>
      <c r="D65" s="16"/>
      <c r="E65" s="17"/>
      <c r="F65" s="18"/>
      <c r="G65" s="16" t="s">
        <v>79</v>
      </c>
      <c r="H65" s="19">
        <f>H66</f>
        <v>176065.01</v>
      </c>
      <c r="I65" s="19">
        <f>I66</f>
        <v>544338</v>
      </c>
      <c r="J65" s="20">
        <f>J66</f>
        <v>0</v>
      </c>
      <c r="K65" s="19">
        <f>K66</f>
        <v>498641</v>
      </c>
      <c r="L65" s="20">
        <f>L66</f>
        <v>474989.9</v>
      </c>
      <c r="M65" s="20">
        <f>M66</f>
        <v>-23651.1</v>
      </c>
      <c r="N65" s="20"/>
      <c r="O65" s="71"/>
    </row>
    <row r="66" spans="1:17" ht="22" x14ac:dyDescent="0.35">
      <c r="A66" s="14">
        <v>62</v>
      </c>
      <c r="B66" s="15" t="s">
        <v>78</v>
      </c>
      <c r="C66" s="16" t="s">
        <v>79</v>
      </c>
      <c r="D66" s="16" t="s">
        <v>80</v>
      </c>
      <c r="E66" s="23" t="s">
        <v>80</v>
      </c>
      <c r="F66" s="22"/>
      <c r="G66" s="23" t="s">
        <v>81</v>
      </c>
      <c r="H66" s="24">
        <f>SUM(H67:H77)</f>
        <v>176065.01</v>
      </c>
      <c r="I66" s="24">
        <f>SUM(I67:I77)</f>
        <v>544338</v>
      </c>
      <c r="J66" s="25">
        <f>SUM(J67:J77)</f>
        <v>0</v>
      </c>
      <c r="K66" s="24">
        <f>SUM(K67:K77)</f>
        <v>498641</v>
      </c>
      <c r="L66" s="25">
        <f>SUM(L67:L77)</f>
        <v>474989.9</v>
      </c>
      <c r="M66" s="25">
        <f>SUM(M67:M77)</f>
        <v>-23651.1</v>
      </c>
      <c r="N66" s="25"/>
      <c r="O66" s="71"/>
    </row>
    <row r="67" spans="1:17" ht="22" x14ac:dyDescent="0.35">
      <c r="A67" s="14">
        <v>63</v>
      </c>
      <c r="B67" s="15" t="s">
        <v>78</v>
      </c>
      <c r="C67" s="16" t="s">
        <v>79</v>
      </c>
      <c r="D67" s="68" t="str">
        <f>D66</f>
        <v>63003</v>
      </c>
      <c r="E67" s="26"/>
      <c r="F67" s="27" t="s">
        <v>32</v>
      </c>
      <c r="G67" s="28" t="s">
        <v>33</v>
      </c>
      <c r="H67" s="29">
        <v>8005.68</v>
      </c>
      <c r="I67" s="29">
        <v>11543</v>
      </c>
      <c r="J67" s="30"/>
      <c r="K67" s="29">
        <v>13587</v>
      </c>
      <c r="L67" s="30">
        <f>K67-(K67*5%)</f>
        <v>12907.65</v>
      </c>
      <c r="M67" s="30">
        <f>-1*(K67-L67)</f>
        <v>-679.35000000000036</v>
      </c>
      <c r="N67" s="31">
        <f>M67/K67</f>
        <v>-5.0000000000000024E-2</v>
      </c>
      <c r="O67" s="71" t="str">
        <f>TEXT((M67*-1),"# ##0,00 zł")</f>
        <v>679,35 zł</v>
      </c>
      <c r="P67" s="74">
        <v>21</v>
      </c>
      <c r="Q67" t="str">
        <f>"Zmniejszenie w dziale "&amp;B67&amp;" w rozdziale "&amp;D67&amp;" w paragrafie "&amp;F67&amp;" wydatku o "&amp;TEXT((M67*-1),"# ##0,00 zł")</f>
        <v>Zmniejszenie w dziale 630 w rozdziale 63003 w paragrafie 4110 wydatku o 679,35 zł</v>
      </c>
    </row>
    <row r="68" spans="1:17" ht="22" x14ac:dyDescent="0.35">
      <c r="A68" s="14">
        <v>64</v>
      </c>
      <c r="B68" s="15" t="s">
        <v>78</v>
      </c>
      <c r="C68" s="16" t="s">
        <v>79</v>
      </c>
      <c r="D68" s="68" t="str">
        <f>D67</f>
        <v>63003</v>
      </c>
      <c r="E68" s="26"/>
      <c r="F68" s="27" t="s">
        <v>34</v>
      </c>
      <c r="G68" s="28" t="s">
        <v>35</v>
      </c>
      <c r="H68" s="29">
        <v>0</v>
      </c>
      <c r="I68" s="29">
        <v>1615</v>
      </c>
      <c r="J68" s="30"/>
      <c r="K68" s="29">
        <v>1908</v>
      </c>
      <c r="L68" s="30">
        <f>K68-(K68*5%)</f>
        <v>1812.6</v>
      </c>
      <c r="M68" s="30">
        <f>-1*(K68-L68)</f>
        <v>-95.400000000000091</v>
      </c>
      <c r="N68" s="31">
        <f>M68/K68</f>
        <v>-5.0000000000000044E-2</v>
      </c>
      <c r="O68" s="71" t="str">
        <f>TEXT((M68*-1),"# ##0,00 zł")</f>
        <v>95,40 zł</v>
      </c>
      <c r="P68" s="74">
        <v>22</v>
      </c>
      <c r="Q68" t="str">
        <f>"Zmniejszenie w dziale "&amp;B68&amp;" w rozdziale "&amp;D68&amp;" w paragrafie "&amp;F68&amp;" wydatku o "&amp;TEXT((M68*-1),"# ##0,00 zł")</f>
        <v>Zmniejszenie w dziale 630 w rozdziale 63003 w paragrafie 4120 wydatku o 95,40 zł</v>
      </c>
    </row>
    <row r="69" spans="1:17" ht="22" x14ac:dyDescent="0.35">
      <c r="A69" s="14">
        <v>65</v>
      </c>
      <c r="B69" s="15" t="s">
        <v>78</v>
      </c>
      <c r="C69" s="16" t="s">
        <v>79</v>
      </c>
      <c r="D69" s="68" t="str">
        <f>D68</f>
        <v>63003</v>
      </c>
      <c r="E69" s="26"/>
      <c r="F69" s="27" t="s">
        <v>36</v>
      </c>
      <c r="G69" s="28" t="s">
        <v>37</v>
      </c>
      <c r="H69" s="29">
        <v>46750.51</v>
      </c>
      <c r="I69" s="29">
        <v>71200</v>
      </c>
      <c r="J69" s="30"/>
      <c r="K69" s="29">
        <v>76944</v>
      </c>
      <c r="L69" s="30">
        <f>K69-(K69*5%)</f>
        <v>73096.800000000003</v>
      </c>
      <c r="M69" s="30">
        <f>-1*(K69-L69)</f>
        <v>-3847.1999999999971</v>
      </c>
      <c r="N69" s="31">
        <f>M69/K69</f>
        <v>-4.9999999999999961E-2</v>
      </c>
      <c r="O69" s="71" t="str">
        <f>TEXT((M69*-1),"# ##0,00 zł")</f>
        <v>3 847,20 zł</v>
      </c>
      <c r="P69" s="74">
        <v>23</v>
      </c>
      <c r="Q69" t="str">
        <f>"Zmniejszenie w dziale "&amp;B69&amp;" w rozdziale "&amp;D69&amp;" w paragrafie "&amp;F69&amp;" wydatku o "&amp;TEXT((M69*-1),"# ##0,00 zł")</f>
        <v>Zmniejszenie w dziale 630 w rozdziale 63003 w paragrafie 4170 wydatku o 3 847,20 zł</v>
      </c>
    </row>
    <row r="70" spans="1:17" ht="22" x14ac:dyDescent="0.35">
      <c r="A70" s="14">
        <v>66</v>
      </c>
      <c r="B70" s="15" t="s">
        <v>78</v>
      </c>
      <c r="C70" s="16" t="s">
        <v>79</v>
      </c>
      <c r="D70" s="68" t="str">
        <f>D69</f>
        <v>63003</v>
      </c>
      <c r="E70" s="26"/>
      <c r="F70" s="27" t="s">
        <v>72</v>
      </c>
      <c r="G70" s="28" t="s">
        <v>73</v>
      </c>
      <c r="H70" s="29">
        <v>7470.11</v>
      </c>
      <c r="I70" s="29">
        <v>42100</v>
      </c>
      <c r="J70" s="30"/>
      <c r="K70" s="29">
        <v>41255</v>
      </c>
      <c r="L70" s="30">
        <f>K70-(K70*5%)</f>
        <v>39192.25</v>
      </c>
      <c r="M70" s="30">
        <f>-1*(K70-L70)</f>
        <v>-2062.75</v>
      </c>
      <c r="N70" s="31">
        <f>M70/K70</f>
        <v>-0.05</v>
      </c>
      <c r="O70" s="71" t="str">
        <f>TEXT((M70*-1),"# ##0,00 zł")</f>
        <v>2 062,75 zł</v>
      </c>
      <c r="P70" s="74">
        <v>24</v>
      </c>
      <c r="Q70" t="str">
        <f>"Zmniejszenie w dziale "&amp;B70&amp;" w rozdziale "&amp;D70&amp;" w paragrafie "&amp;F70&amp;" wydatku o "&amp;TEXT((M70*-1),"# ##0,00 zł")</f>
        <v>Zmniejszenie w dziale 630 w rozdziale 63003 w paragrafie 4210 wydatku o 2 062,75 zł</v>
      </c>
    </row>
    <row r="71" spans="1:17" ht="22" x14ac:dyDescent="0.35">
      <c r="A71" s="14">
        <v>67</v>
      </c>
      <c r="B71" s="15" t="s">
        <v>78</v>
      </c>
      <c r="C71" s="16" t="s">
        <v>79</v>
      </c>
      <c r="D71" s="68" t="str">
        <f>D70</f>
        <v>63003</v>
      </c>
      <c r="E71" s="26"/>
      <c r="F71" s="27" t="s">
        <v>82</v>
      </c>
      <c r="G71" s="28" t="s">
        <v>83</v>
      </c>
      <c r="H71" s="29">
        <v>0</v>
      </c>
      <c r="I71" s="29">
        <v>8600</v>
      </c>
      <c r="J71" s="30"/>
      <c r="K71" s="29">
        <v>9030</v>
      </c>
      <c r="L71" s="30">
        <f>K71-(K71*5%)</f>
        <v>8578.5</v>
      </c>
      <c r="M71" s="30">
        <f>-1*(K71-L71)</f>
        <v>-451.5</v>
      </c>
      <c r="N71" s="31">
        <f>M71/K71</f>
        <v>-0.05</v>
      </c>
      <c r="O71" s="71" t="str">
        <f>TEXT((M71*-1),"# ##0,00 zł")</f>
        <v>451,50 zł</v>
      </c>
      <c r="P71" s="74">
        <v>25</v>
      </c>
      <c r="Q71" t="str">
        <f>"Zmniejszenie w dziale "&amp;B71&amp;" w rozdziale "&amp;D71&amp;" w paragrafie "&amp;F71&amp;" wydatku o "&amp;TEXT((M71*-1),"# ##0,00 zł")</f>
        <v>Zmniejszenie w dziale 630 w rozdziale 63003 w paragrafie 4260 wydatku o 451,50 zł</v>
      </c>
    </row>
    <row r="72" spans="1:17" ht="22" x14ac:dyDescent="0.35">
      <c r="A72" s="14">
        <v>68</v>
      </c>
      <c r="B72" s="15" t="s">
        <v>78</v>
      </c>
      <c r="C72" s="16" t="s">
        <v>79</v>
      </c>
      <c r="D72" s="68" t="str">
        <f>D71</f>
        <v>63003</v>
      </c>
      <c r="E72" s="26"/>
      <c r="F72" s="27" t="s">
        <v>18</v>
      </c>
      <c r="G72" s="28" t="s">
        <v>19</v>
      </c>
      <c r="H72" s="29">
        <v>45140</v>
      </c>
      <c r="I72" s="29">
        <v>46000</v>
      </c>
      <c r="J72" s="30"/>
      <c r="K72" s="29">
        <v>251000</v>
      </c>
      <c r="L72" s="30">
        <f>K72-(K72*5%)</f>
        <v>238450</v>
      </c>
      <c r="M72" s="30">
        <f>-1*(K72-L72)</f>
        <v>-12550</v>
      </c>
      <c r="N72" s="31">
        <f>M72/K72</f>
        <v>-0.05</v>
      </c>
      <c r="O72" s="71" t="str">
        <f>TEXT((M72*-1),"# ##0,00 zł")</f>
        <v>12 550,00 zł</v>
      </c>
      <c r="P72" s="74">
        <v>26</v>
      </c>
      <c r="Q72" t="str">
        <f>"Zmniejszenie w dziale "&amp;B72&amp;" w rozdziale "&amp;D72&amp;" w paragrafie "&amp;F72&amp;" wydatku o "&amp;TEXT((M72*-1),"# ##0,00 zł")</f>
        <v>Zmniejszenie w dziale 630 w rozdziale 63003 w paragrafie 4270 wydatku o 12 550,00 zł</v>
      </c>
    </row>
    <row r="73" spans="1:17" ht="22" x14ac:dyDescent="0.35">
      <c r="A73" s="14">
        <v>69</v>
      </c>
      <c r="B73" s="15" t="s">
        <v>78</v>
      </c>
      <c r="C73" s="16" t="s">
        <v>79</v>
      </c>
      <c r="D73" s="68" t="str">
        <f>D72</f>
        <v>63003</v>
      </c>
      <c r="E73" s="26"/>
      <c r="F73" s="27" t="s">
        <v>44</v>
      </c>
      <c r="G73" s="28" t="s">
        <v>15</v>
      </c>
      <c r="H73" s="29">
        <v>37843.089999999997</v>
      </c>
      <c r="I73" s="29">
        <v>57565.45</v>
      </c>
      <c r="J73" s="30"/>
      <c r="K73" s="29">
        <v>72376</v>
      </c>
      <c r="L73" s="30">
        <f>K73-(K73*5%)</f>
        <v>68757.2</v>
      </c>
      <c r="M73" s="30">
        <f>-1*(K73-L73)</f>
        <v>-3618.8000000000029</v>
      </c>
      <c r="N73" s="31">
        <f>M73/K73</f>
        <v>-5.0000000000000037E-2</v>
      </c>
      <c r="O73" s="71" t="str">
        <f>TEXT((M73*-1),"# ##0,00 zł")</f>
        <v>3 618,80 zł</v>
      </c>
      <c r="P73" s="74">
        <v>27</v>
      </c>
      <c r="Q73" t="str">
        <f>"Zmniejszenie w dziale "&amp;B73&amp;" w rozdziale "&amp;D73&amp;" w paragrafie "&amp;F73&amp;" wydatku o "&amp;TEXT((M73*-1),"# ##0,00 zł")</f>
        <v>Zmniejszenie w dziale 630 w rozdziale 63003 w paragrafie 4300 wydatku o 3 618,80 zł</v>
      </c>
    </row>
    <row r="74" spans="1:17" ht="22" x14ac:dyDescent="0.35">
      <c r="A74" s="14">
        <v>70</v>
      </c>
      <c r="B74" s="15" t="s">
        <v>78</v>
      </c>
      <c r="C74" s="16" t="s">
        <v>79</v>
      </c>
      <c r="D74" s="68" t="str">
        <f>D73</f>
        <v>63003</v>
      </c>
      <c r="E74" s="26"/>
      <c r="F74" s="27" t="s">
        <v>74</v>
      </c>
      <c r="G74" s="28" t="s">
        <v>75</v>
      </c>
      <c r="H74" s="29">
        <v>3459.07</v>
      </c>
      <c r="I74" s="29">
        <v>3533</v>
      </c>
      <c r="J74" s="30"/>
      <c r="K74" s="29">
        <v>4422</v>
      </c>
      <c r="L74" s="30">
        <f>K74-(K74*5%)</f>
        <v>4200.8999999999996</v>
      </c>
      <c r="M74" s="30">
        <f>-1*(K74-L74)</f>
        <v>-221.10000000000036</v>
      </c>
      <c r="N74" s="31">
        <f>M74/K74</f>
        <v>-5.0000000000000079E-2</v>
      </c>
      <c r="O74" s="71" t="str">
        <f>TEXT((M74*-1),"# ##0,00 zł")</f>
        <v>221,10 zł</v>
      </c>
      <c r="P74" s="74">
        <v>28</v>
      </c>
      <c r="Q74" t="str">
        <f>"Zmniejszenie w dziale "&amp;B74&amp;" w rozdziale "&amp;D74&amp;" w paragrafie "&amp;F74&amp;" wydatku o "&amp;TEXT((M74*-1),"# ##0,00 zł")</f>
        <v>Zmniejszenie w dziale 630 w rozdziale 63003 w paragrafie 4390 wydatku o 221,10 zł</v>
      </c>
    </row>
    <row r="75" spans="1:17" ht="22" x14ac:dyDescent="0.35">
      <c r="A75" s="14">
        <v>71</v>
      </c>
      <c r="B75" s="15" t="s">
        <v>78</v>
      </c>
      <c r="C75" s="16" t="s">
        <v>79</v>
      </c>
      <c r="D75" s="68" t="str">
        <f>D74</f>
        <v>63003</v>
      </c>
      <c r="E75" s="26"/>
      <c r="F75" s="27" t="s">
        <v>38</v>
      </c>
      <c r="G75" s="28" t="s">
        <v>39</v>
      </c>
      <c r="H75" s="29">
        <v>2181.5500000000002</v>
      </c>
      <c r="I75" s="29">
        <v>2181.5500000000002</v>
      </c>
      <c r="J75" s="30"/>
      <c r="K75" s="29">
        <v>2500</v>
      </c>
      <c r="L75" s="30">
        <f>K75-(K75*5%)</f>
        <v>2375</v>
      </c>
      <c r="M75" s="30">
        <f>-1*(K75-L75)</f>
        <v>-125</v>
      </c>
      <c r="N75" s="31">
        <f>M75/K75</f>
        <v>-0.05</v>
      </c>
      <c r="O75" s="71" t="str">
        <f>TEXT((M75*-1),"# ##0,00 zł")</f>
        <v>125,00 zł</v>
      </c>
      <c r="P75" s="74">
        <v>29</v>
      </c>
      <c r="Q75" t="str">
        <f>"Zmniejszenie w dziale "&amp;B75&amp;" w rozdziale "&amp;D75&amp;" w paragrafie "&amp;F75&amp;" wydatku o "&amp;TEXT((M75*-1),"# ##0,00 zł")</f>
        <v>Zmniejszenie w dziale 630 w rozdziale 63003 w paragrafie 4430 wydatku o 125,00 zł</v>
      </c>
    </row>
    <row r="76" spans="1:17" ht="22" x14ac:dyDescent="0.35">
      <c r="A76" s="14">
        <v>72</v>
      </c>
      <c r="B76" s="15" t="s">
        <v>78</v>
      </c>
      <c r="C76" s="16" t="s">
        <v>79</v>
      </c>
      <c r="D76" s="68" t="str">
        <f>D75</f>
        <v>63003</v>
      </c>
      <c r="E76" s="26"/>
      <c r="F76" s="27">
        <v>4480</v>
      </c>
      <c r="G76" s="28" t="s">
        <v>84</v>
      </c>
      <c r="H76" s="29">
        <v>0</v>
      </c>
      <c r="I76" s="29">
        <v>0</v>
      </c>
      <c r="J76" s="30"/>
      <c r="K76" s="29">
        <v>25619</v>
      </c>
      <c r="L76" s="30">
        <f>K76</f>
        <v>25619</v>
      </c>
      <c r="M76" s="30">
        <f>-1*(K76-L76)</f>
        <v>0</v>
      </c>
      <c r="N76" s="31">
        <f>M76/K76</f>
        <v>0</v>
      </c>
      <c r="O76" s="71"/>
    </row>
    <row r="77" spans="1:17" ht="22" x14ac:dyDescent="0.35">
      <c r="A77" s="14">
        <v>73</v>
      </c>
      <c r="B77" s="15" t="s">
        <v>78</v>
      </c>
      <c r="C77" s="16" t="s">
        <v>79</v>
      </c>
      <c r="D77" s="68" t="str">
        <f>D76</f>
        <v>63003</v>
      </c>
      <c r="E77" s="26"/>
      <c r="F77" s="27" t="s">
        <v>20</v>
      </c>
      <c r="G77" s="28" t="s">
        <v>21</v>
      </c>
      <c r="H77" s="29">
        <v>25215</v>
      </c>
      <c r="I77" s="29">
        <v>300000</v>
      </c>
      <c r="J77" s="30"/>
      <c r="K77" s="29">
        <v>0</v>
      </c>
      <c r="L77" s="30">
        <f>K77</f>
        <v>0</v>
      </c>
      <c r="M77" s="30">
        <f>-1*(K77-L77)</f>
        <v>0</v>
      </c>
      <c r="N77" s="31" t="e">
        <f>M77/K77</f>
        <v>#DIV/0!</v>
      </c>
      <c r="O77" s="71"/>
    </row>
    <row r="78" spans="1:17" ht="22" x14ac:dyDescent="0.35">
      <c r="A78" s="14">
        <v>74</v>
      </c>
      <c r="B78" s="15" t="s">
        <v>85</v>
      </c>
      <c r="C78" s="16" t="s">
        <v>86</v>
      </c>
      <c r="D78" s="16"/>
      <c r="E78" s="17"/>
      <c r="F78" s="18"/>
      <c r="G78" s="16" t="s">
        <v>86</v>
      </c>
      <c r="H78" s="19">
        <f>H79+H90</f>
        <v>4233737.5599999996</v>
      </c>
      <c r="I78" s="19">
        <f>I79+I90</f>
        <v>7747140.1899999995</v>
      </c>
      <c r="J78" s="20">
        <f>J79+J90</f>
        <v>0</v>
      </c>
      <c r="K78" s="19">
        <f>K79+K90</f>
        <v>2442000</v>
      </c>
      <c r="L78" s="20">
        <f>L79+L90</f>
        <v>2143200</v>
      </c>
      <c r="M78" s="20">
        <f>M79+M90</f>
        <v>-298800</v>
      </c>
      <c r="N78" s="20"/>
      <c r="O78" s="71"/>
    </row>
    <row r="79" spans="1:17" ht="22" x14ac:dyDescent="0.35">
      <c r="A79" s="14">
        <v>75</v>
      </c>
      <c r="B79" s="15" t="s">
        <v>85</v>
      </c>
      <c r="C79" s="16" t="s">
        <v>86</v>
      </c>
      <c r="D79" s="16" t="s">
        <v>87</v>
      </c>
      <c r="E79" s="34" t="s">
        <v>87</v>
      </c>
      <c r="F79" s="35"/>
      <c r="G79" s="34" t="s">
        <v>88</v>
      </c>
      <c r="H79" s="36">
        <f>SUM(H80:H89)</f>
        <v>4233737.5599999996</v>
      </c>
      <c r="I79" s="36">
        <f>SUM(I80:I89)</f>
        <v>7701486.9699999997</v>
      </c>
      <c r="J79" s="37">
        <f>SUM(J80:J89)</f>
        <v>0</v>
      </c>
      <c r="K79" s="36">
        <f>SUM(K80:K89)</f>
        <v>2396000</v>
      </c>
      <c r="L79" s="37">
        <f>SUM(L80:L89)</f>
        <v>2097200</v>
      </c>
      <c r="M79" s="37">
        <f>SUM(M80:M89)</f>
        <v>-298800</v>
      </c>
      <c r="N79" s="37"/>
      <c r="O79" s="71"/>
    </row>
    <row r="80" spans="1:17" ht="22" x14ac:dyDescent="0.35">
      <c r="A80" s="14">
        <v>76</v>
      </c>
      <c r="B80" s="15" t="s">
        <v>85</v>
      </c>
      <c r="C80" s="16" t="s">
        <v>86</v>
      </c>
      <c r="D80" s="68" t="str">
        <f>D79</f>
        <v>70005</v>
      </c>
      <c r="E80" s="26"/>
      <c r="F80" s="27" t="s">
        <v>82</v>
      </c>
      <c r="G80" s="28" t="s">
        <v>83</v>
      </c>
      <c r="H80" s="29">
        <v>136287.87</v>
      </c>
      <c r="I80" s="29">
        <v>140000</v>
      </c>
      <c r="J80" s="30"/>
      <c r="K80" s="29">
        <v>150000</v>
      </c>
      <c r="L80" s="30">
        <f>K80-(K80*5%)</f>
        <v>142500</v>
      </c>
      <c r="M80" s="30">
        <f>-1*(K80-L80)</f>
        <v>-7500</v>
      </c>
      <c r="N80" s="31">
        <f>M80/K80</f>
        <v>-0.05</v>
      </c>
      <c r="O80" s="71" t="str">
        <f>TEXT((M80*-1),"# ##0,00 zł")</f>
        <v>7 500,00 zł</v>
      </c>
      <c r="P80" s="74">
        <v>30</v>
      </c>
      <c r="Q80" t="str">
        <f>"Zmniejszenie w dziale "&amp;B80&amp;" w rozdziale "&amp;D80&amp;" w paragrafie "&amp;F80&amp;" wydatku o "&amp;TEXT((M80*-1),"# ##0,00 zł")</f>
        <v>Zmniejszenie w dziale 700 w rozdziale 70005 w paragrafie 4260 wydatku o 7 500,00 zł</v>
      </c>
    </row>
    <row r="81" spans="1:17" ht="22" x14ac:dyDescent="0.35">
      <c r="A81" s="14">
        <v>77</v>
      </c>
      <c r="B81" s="15" t="s">
        <v>85</v>
      </c>
      <c r="C81" s="16" t="s">
        <v>86</v>
      </c>
      <c r="D81" s="68" t="str">
        <f>D80</f>
        <v>70005</v>
      </c>
      <c r="E81" s="26"/>
      <c r="F81" s="27" t="s">
        <v>18</v>
      </c>
      <c r="G81" s="28" t="s">
        <v>19</v>
      </c>
      <c r="H81" s="29">
        <v>296708.06</v>
      </c>
      <c r="I81" s="29">
        <v>250000</v>
      </c>
      <c r="J81" s="30"/>
      <c r="K81" s="29">
        <v>205000</v>
      </c>
      <c r="L81" s="30">
        <f>K81-(K81*5%)</f>
        <v>194750</v>
      </c>
      <c r="M81" s="30">
        <f>-1*(K81-L81)</f>
        <v>-10250</v>
      </c>
      <c r="N81" s="31">
        <f>M81/K81</f>
        <v>-0.05</v>
      </c>
      <c r="O81" s="71" t="str">
        <f>TEXT((M81*-1),"# ##0,00 zł")</f>
        <v>10 250,00 zł</v>
      </c>
      <c r="P81" s="74">
        <v>31</v>
      </c>
      <c r="Q81" t="str">
        <f>"Zmniejszenie w dziale "&amp;B81&amp;" w rozdziale "&amp;D81&amp;" w paragrafie "&amp;F81&amp;" wydatku o "&amp;TEXT((M81*-1),"# ##0,00 zł")</f>
        <v>Zmniejszenie w dziale 700 w rozdziale 70005 w paragrafie 4270 wydatku o 10 250,00 zł</v>
      </c>
    </row>
    <row r="82" spans="1:17" ht="22" x14ac:dyDescent="0.35">
      <c r="A82" s="14">
        <v>78</v>
      </c>
      <c r="B82" s="15" t="s">
        <v>85</v>
      </c>
      <c r="C82" s="16" t="s">
        <v>86</v>
      </c>
      <c r="D82" s="68" t="str">
        <f>D81</f>
        <v>70005</v>
      </c>
      <c r="E82" s="26"/>
      <c r="F82" s="27" t="s">
        <v>44</v>
      </c>
      <c r="G82" s="28" t="s">
        <v>15</v>
      </c>
      <c r="H82" s="29">
        <v>888262.94</v>
      </c>
      <c r="I82" s="29">
        <v>754346.78</v>
      </c>
      <c r="J82" s="30"/>
      <c r="K82" s="29">
        <v>880000</v>
      </c>
      <c r="L82" s="30">
        <f>K82-(K82*5%)</f>
        <v>836000</v>
      </c>
      <c r="M82" s="30">
        <f>-1*(K82-L82)</f>
        <v>-44000</v>
      </c>
      <c r="N82" s="31">
        <f>M82/K82</f>
        <v>-0.05</v>
      </c>
      <c r="O82" s="71" t="str">
        <f>TEXT((M82*-1),"# ##0,00 zł")</f>
        <v>44 000,00 zł</v>
      </c>
      <c r="P82" s="74">
        <v>32</v>
      </c>
      <c r="Q82" t="str">
        <f>"Zmniejszenie w dziale "&amp;B82&amp;" w rozdziale "&amp;D82&amp;" w paragrafie "&amp;F82&amp;" wydatku o "&amp;TEXT((M82*-1),"# ##0,00 zł")</f>
        <v>Zmniejszenie w dziale 700 w rozdziale 70005 w paragrafie 4300 wydatku o 44 000,00 zł</v>
      </c>
    </row>
    <row r="83" spans="1:17" ht="22" x14ac:dyDescent="0.35">
      <c r="A83" s="14">
        <v>79</v>
      </c>
      <c r="B83" s="15" t="s">
        <v>85</v>
      </c>
      <c r="C83" s="16" t="s">
        <v>86</v>
      </c>
      <c r="D83" s="68" t="str">
        <f>D82</f>
        <v>70005</v>
      </c>
      <c r="E83" s="26"/>
      <c r="F83" s="27" t="s">
        <v>89</v>
      </c>
      <c r="G83" s="28" t="s">
        <v>90</v>
      </c>
      <c r="H83" s="29">
        <v>0</v>
      </c>
      <c r="I83" s="29">
        <v>1000</v>
      </c>
      <c r="J83" s="30"/>
      <c r="K83" s="29">
        <v>1000</v>
      </c>
      <c r="L83" s="30">
        <f>K83-(K83*5%)</f>
        <v>950</v>
      </c>
      <c r="M83" s="30">
        <f>-1*(K83-L83)</f>
        <v>-50</v>
      </c>
      <c r="N83" s="31">
        <f>M83/K83</f>
        <v>-0.05</v>
      </c>
      <c r="O83" s="71" t="str">
        <f>TEXT((M83*-1),"# ##0,00 zł")</f>
        <v>50,00 zł</v>
      </c>
      <c r="P83" s="74">
        <v>33</v>
      </c>
      <c r="Q83" t="str">
        <f>"Zmniejszenie w dziale "&amp;B83&amp;" w rozdziale "&amp;D83&amp;" w paragrafie "&amp;F83&amp;" wydatku o "&amp;TEXT((M83*-1),"# ##0,00 zł")</f>
        <v>Zmniejszenie w dziale 700 w rozdziale 70005 w paragrafie 4380 wydatku o 50,00 zł</v>
      </c>
    </row>
    <row r="84" spans="1:17" ht="22" x14ac:dyDescent="0.35">
      <c r="A84" s="14">
        <v>80</v>
      </c>
      <c r="B84" s="15" t="s">
        <v>85</v>
      </c>
      <c r="C84" s="16" t="s">
        <v>86</v>
      </c>
      <c r="D84" s="68" t="str">
        <f>D83</f>
        <v>70005</v>
      </c>
      <c r="E84" s="26"/>
      <c r="F84" s="27" t="s">
        <v>74</v>
      </c>
      <c r="G84" s="28" t="s">
        <v>75</v>
      </c>
      <c r="H84" s="29">
        <v>12375</v>
      </c>
      <c r="I84" s="29">
        <v>30000</v>
      </c>
      <c r="J84" s="30"/>
      <c r="K84" s="29">
        <v>20000</v>
      </c>
      <c r="L84" s="30">
        <f>K84-(K84*5%)</f>
        <v>19000</v>
      </c>
      <c r="M84" s="30">
        <f>-1*(K84-L84)</f>
        <v>-1000</v>
      </c>
      <c r="N84" s="31">
        <f>M84/K84</f>
        <v>-0.05</v>
      </c>
      <c r="O84" s="71" t="str">
        <f>TEXT((M84*-1),"# ##0,00 zł")</f>
        <v>1 000,00 zł</v>
      </c>
      <c r="P84" s="74">
        <v>34</v>
      </c>
      <c r="Q84" t="str">
        <f>"Zmniejszenie w dziale "&amp;B84&amp;" w rozdziale "&amp;D84&amp;" w paragrafie "&amp;F84&amp;" wydatku o "&amp;TEXT((M84*-1),"# ##0,00 zł")</f>
        <v>Zmniejszenie w dziale 700 w rozdziale 70005 w paragrafie 4390 wydatku o 1 000,00 zł</v>
      </c>
    </row>
    <row r="85" spans="1:17" ht="22" x14ac:dyDescent="0.35">
      <c r="A85" s="14">
        <v>81</v>
      </c>
      <c r="B85" s="15" t="s">
        <v>85</v>
      </c>
      <c r="C85" s="16" t="s">
        <v>86</v>
      </c>
      <c r="D85" s="68" t="str">
        <f>D84</f>
        <v>70005</v>
      </c>
      <c r="E85" s="26"/>
      <c r="F85" s="27" t="s">
        <v>38</v>
      </c>
      <c r="G85" s="28" t="s">
        <v>39</v>
      </c>
      <c r="H85" s="29">
        <v>0</v>
      </c>
      <c r="I85" s="29">
        <v>45653.22</v>
      </c>
      <c r="J85" s="30"/>
      <c r="K85" s="29">
        <v>0</v>
      </c>
      <c r="L85" s="30">
        <f>K85</f>
        <v>0</v>
      </c>
      <c r="M85" s="30">
        <f>-1*(K85-L85)</f>
        <v>0</v>
      </c>
      <c r="N85" s="31" t="e">
        <f>M85/K85</f>
        <v>#DIV/0!</v>
      </c>
      <c r="O85" s="71"/>
    </row>
    <row r="86" spans="1:17" ht="22" x14ac:dyDescent="0.35">
      <c r="A86" s="14">
        <v>82</v>
      </c>
      <c r="B86" s="15" t="s">
        <v>85</v>
      </c>
      <c r="C86" s="16" t="s">
        <v>86</v>
      </c>
      <c r="D86" s="68" t="str">
        <f>D85</f>
        <v>70005</v>
      </c>
      <c r="E86" s="26"/>
      <c r="F86" s="27" t="s">
        <v>91</v>
      </c>
      <c r="G86" s="28" t="s">
        <v>92</v>
      </c>
      <c r="H86" s="29">
        <v>420734.04</v>
      </c>
      <c r="I86" s="29">
        <v>1134000</v>
      </c>
      <c r="J86" s="30"/>
      <c r="K86" s="29">
        <v>600000</v>
      </c>
      <c r="L86" s="30">
        <f>K86-(K86*5%)</f>
        <v>570000</v>
      </c>
      <c r="M86" s="30">
        <f>-1*(K86-L86)</f>
        <v>-30000</v>
      </c>
      <c r="N86" s="31">
        <f>M86/K86</f>
        <v>-0.05</v>
      </c>
      <c r="O86" s="71" t="str">
        <f>TEXT((M86*-1),"# ##0,00 zł")</f>
        <v>30 000,00 zł</v>
      </c>
      <c r="P86" s="74">
        <v>35</v>
      </c>
      <c r="Q86" t="str">
        <f>"Zmniejszenie w dziale "&amp;B86&amp;" w rozdziale "&amp;D86&amp;" w paragrafie "&amp;F86&amp;" wydatku o "&amp;TEXT((M86*-1),"# ##0,00 zł")</f>
        <v>Zmniejszenie w dziale 700 w rozdziale 70005 w paragrafie 4530 wydatku o 30 000,00 zł</v>
      </c>
    </row>
    <row r="87" spans="1:17" ht="22" x14ac:dyDescent="0.35">
      <c r="A87" s="14">
        <v>83</v>
      </c>
      <c r="B87" s="15" t="s">
        <v>85</v>
      </c>
      <c r="C87" s="16" t="s">
        <v>86</v>
      </c>
      <c r="D87" s="68" t="str">
        <f>D86</f>
        <v>70005</v>
      </c>
      <c r="E87" s="26"/>
      <c r="F87" s="27" t="s">
        <v>93</v>
      </c>
      <c r="G87" s="28" t="s">
        <v>94</v>
      </c>
      <c r="H87" s="29">
        <v>20321.330000000002</v>
      </c>
      <c r="I87" s="29">
        <v>20000</v>
      </c>
      <c r="J87" s="30"/>
      <c r="K87" s="29">
        <v>20000</v>
      </c>
      <c r="L87" s="30">
        <f>K87-(K87*5%)</f>
        <v>19000</v>
      </c>
      <c r="M87" s="30">
        <f>-1*(K87-L87)</f>
        <v>-1000</v>
      </c>
      <c r="N87" s="31">
        <f>M87/K87</f>
        <v>-0.05</v>
      </c>
      <c r="O87" s="71" t="str">
        <f>TEXT((M87*-1),"# ##0,00 zł")</f>
        <v>1 000,00 zł</v>
      </c>
      <c r="P87" s="74">
        <v>36</v>
      </c>
      <c r="Q87" t="str">
        <f>"Zmniejszenie w dziale "&amp;B87&amp;" w rozdziale "&amp;D87&amp;" w paragrafie "&amp;F87&amp;" wydatku o "&amp;TEXT((M87*-1),"# ##0,00 zł")</f>
        <v>Zmniejszenie w dziale 700 w rozdziale 70005 w paragrafie 4610 wydatku o 1 000,00 zł</v>
      </c>
    </row>
    <row r="88" spans="1:17" x14ac:dyDescent="0.35">
      <c r="A88" s="14">
        <v>84</v>
      </c>
      <c r="B88" s="15" t="s">
        <v>85</v>
      </c>
      <c r="C88" s="16" t="s">
        <v>86</v>
      </c>
      <c r="D88" s="68" t="str">
        <f>D87</f>
        <v>70005</v>
      </c>
      <c r="E88" s="26"/>
      <c r="F88" s="27" t="s">
        <v>20</v>
      </c>
      <c r="G88" s="28" t="s">
        <v>21</v>
      </c>
      <c r="H88" s="29">
        <v>1739844.81</v>
      </c>
      <c r="I88" s="29">
        <v>4826486.97</v>
      </c>
      <c r="J88" s="30"/>
      <c r="K88" s="29">
        <v>20000</v>
      </c>
      <c r="L88" s="30">
        <f>K88</f>
        <v>20000</v>
      </c>
      <c r="M88" s="30">
        <f>-1*(K88-L88)</f>
        <v>0</v>
      </c>
      <c r="N88" s="31">
        <f>M88/K88</f>
        <v>0</v>
      </c>
      <c r="O88" s="71"/>
    </row>
    <row r="89" spans="1:17" x14ac:dyDescent="0.35">
      <c r="A89" s="14">
        <v>85</v>
      </c>
      <c r="B89" s="15" t="s">
        <v>85</v>
      </c>
      <c r="C89" s="16" t="s">
        <v>86</v>
      </c>
      <c r="D89" s="68" t="str">
        <f>D88</f>
        <v>70005</v>
      </c>
      <c r="E89" s="26"/>
      <c r="F89" s="27" t="s">
        <v>95</v>
      </c>
      <c r="G89" s="28" t="s">
        <v>96</v>
      </c>
      <c r="H89" s="29">
        <v>719203.51</v>
      </c>
      <c r="I89" s="29">
        <v>500000</v>
      </c>
      <c r="J89" s="30"/>
      <c r="K89" s="29">
        <v>500000</v>
      </c>
      <c r="L89" s="30">
        <v>295000</v>
      </c>
      <c r="M89" s="30">
        <f>-1*(K89-L89)</f>
        <v>-205000</v>
      </c>
      <c r="N89" s="82">
        <f>M89/K89</f>
        <v>-0.41</v>
      </c>
      <c r="O89" s="71" t="str">
        <f>TEXT((M89*-1),"# ##0,00 zł")</f>
        <v>205 000,00 zł</v>
      </c>
      <c r="P89" s="74">
        <v>37</v>
      </c>
      <c r="Q89" t="str">
        <f>"Zmniejszenie w dziale "&amp;B89&amp;" w rozdziale "&amp;D89&amp;" w paragrafie "&amp;F89&amp;" wydatku o "&amp;TEXT((M89*-1),"# ##0,00 zł")</f>
        <v>Zmniejszenie w dziale 700 w rozdziale 70005 w paragrafie 6060 wydatku o 205 000,00 zł</v>
      </c>
    </row>
    <row r="90" spans="1:17" ht="18" x14ac:dyDescent="0.35">
      <c r="A90" s="14">
        <v>86</v>
      </c>
      <c r="B90" s="15" t="s">
        <v>85</v>
      </c>
      <c r="C90" s="16" t="s">
        <v>86</v>
      </c>
      <c r="D90" s="16">
        <v>70021</v>
      </c>
      <c r="E90" s="34">
        <v>70021</v>
      </c>
      <c r="F90" s="35"/>
      <c r="G90" s="34" t="s">
        <v>97</v>
      </c>
      <c r="H90" s="36">
        <f>H91</f>
        <v>0</v>
      </c>
      <c r="I90" s="36">
        <f>I91</f>
        <v>45653.22</v>
      </c>
      <c r="J90" s="37">
        <f>J91</f>
        <v>0</v>
      </c>
      <c r="K90" s="36">
        <f>K91</f>
        <v>46000</v>
      </c>
      <c r="L90" s="37">
        <f>L91</f>
        <v>46000</v>
      </c>
      <c r="M90" s="37">
        <f>M91</f>
        <v>0</v>
      </c>
      <c r="N90" s="37"/>
      <c r="O90" s="71"/>
    </row>
    <row r="91" spans="1:17" ht="18" x14ac:dyDescent="0.35">
      <c r="A91" s="14">
        <v>87</v>
      </c>
      <c r="B91" s="15" t="s">
        <v>85</v>
      </c>
      <c r="C91" s="16" t="s">
        <v>86</v>
      </c>
      <c r="D91" s="68">
        <f>D90</f>
        <v>70021</v>
      </c>
      <c r="E91" s="26"/>
      <c r="F91" s="27">
        <v>4430</v>
      </c>
      <c r="G91" s="28" t="s">
        <v>39</v>
      </c>
      <c r="H91" s="29">
        <v>0</v>
      </c>
      <c r="I91" s="29">
        <v>45653.22</v>
      </c>
      <c r="J91" s="30"/>
      <c r="K91" s="29">
        <v>46000</v>
      </c>
      <c r="L91" s="30">
        <f>K91</f>
        <v>46000</v>
      </c>
      <c r="M91" s="30">
        <f>-1*(K91-L91)</f>
        <v>0</v>
      </c>
      <c r="N91" s="31">
        <f>M91/K91</f>
        <v>0</v>
      </c>
      <c r="O91" s="71"/>
    </row>
    <row r="92" spans="1:17" x14ac:dyDescent="0.35">
      <c r="A92" s="14">
        <v>88</v>
      </c>
      <c r="B92" s="15" t="s">
        <v>98</v>
      </c>
      <c r="C92" s="16" t="s">
        <v>99</v>
      </c>
      <c r="D92" s="16"/>
      <c r="E92" s="17"/>
      <c r="F92" s="18"/>
      <c r="G92" s="16" t="s">
        <v>99</v>
      </c>
      <c r="H92" s="19">
        <f>H93</f>
        <v>125970.95</v>
      </c>
      <c r="I92" s="19">
        <f>I93</f>
        <v>172000</v>
      </c>
      <c r="J92" s="20">
        <f>J93</f>
        <v>0</v>
      </c>
      <c r="K92" s="19">
        <f>K93</f>
        <v>220540</v>
      </c>
      <c r="L92" s="20">
        <f>L93</f>
        <v>209513</v>
      </c>
      <c r="M92" s="20">
        <f>M93</f>
        <v>-11027</v>
      </c>
      <c r="N92" s="20"/>
      <c r="O92" s="71"/>
    </row>
    <row r="93" spans="1:17" x14ac:dyDescent="0.35">
      <c r="A93" s="14">
        <v>89</v>
      </c>
      <c r="B93" s="15" t="s">
        <v>98</v>
      </c>
      <c r="C93" s="16" t="s">
        <v>99</v>
      </c>
      <c r="D93" s="16" t="s">
        <v>100</v>
      </c>
      <c r="E93" s="23" t="s">
        <v>100</v>
      </c>
      <c r="F93" s="22"/>
      <c r="G93" s="23" t="s">
        <v>101</v>
      </c>
      <c r="H93" s="24">
        <f>SUM(H94:H100)</f>
        <v>125970.95</v>
      </c>
      <c r="I93" s="24">
        <f>SUM(I94:I100)</f>
        <v>172000</v>
      </c>
      <c r="J93" s="25">
        <f>SUM(J94:J100)</f>
        <v>0</v>
      </c>
      <c r="K93" s="24">
        <f>SUM(K94:K100)</f>
        <v>220540</v>
      </c>
      <c r="L93" s="25">
        <f>SUM(L94:L100)</f>
        <v>209513</v>
      </c>
      <c r="M93" s="25">
        <f>SUM(M94:M100)</f>
        <v>-11027</v>
      </c>
      <c r="N93" s="25"/>
      <c r="O93" s="71"/>
    </row>
    <row r="94" spans="1:17" ht="18" x14ac:dyDescent="0.35">
      <c r="A94" s="14">
        <v>90</v>
      </c>
      <c r="B94" s="15" t="s">
        <v>98</v>
      </c>
      <c r="C94" s="16" t="s">
        <v>99</v>
      </c>
      <c r="D94" s="68" t="str">
        <f>D93</f>
        <v>71004</v>
      </c>
      <c r="E94" s="26"/>
      <c r="F94" s="27" t="s">
        <v>32</v>
      </c>
      <c r="G94" s="28" t="s">
        <v>33</v>
      </c>
      <c r="H94" s="29">
        <v>0</v>
      </c>
      <c r="I94" s="29">
        <v>0</v>
      </c>
      <c r="J94" s="30"/>
      <c r="K94" s="29">
        <v>2886</v>
      </c>
      <c r="L94" s="30">
        <f>K94-(K94*5%)</f>
        <v>2741.7</v>
      </c>
      <c r="M94" s="30">
        <f>-1*(K94-L94)</f>
        <v>-144.30000000000018</v>
      </c>
      <c r="N94" s="31">
        <f>M94/K94</f>
        <v>-5.0000000000000065E-2</v>
      </c>
      <c r="O94" s="71" t="str">
        <f>TEXT((M94*-1),"# ##0,00 zł")</f>
        <v>144,30 zł</v>
      </c>
      <c r="P94" s="74">
        <v>38</v>
      </c>
      <c r="Q94" t="str">
        <f>"Zmniejszenie w dziale "&amp;B94&amp;" w rozdziale "&amp;D94&amp;" w paragrafie "&amp;F94&amp;" wydatku o "&amp;TEXT((M94*-1),"# ##0,00 zł")</f>
        <v>Zmniejszenie w dziale 710 w rozdziale 71004 w paragrafie 4110 wydatku o 144,30 zł</v>
      </c>
    </row>
    <row r="95" spans="1:17" ht="27" x14ac:dyDescent="0.35">
      <c r="A95" s="14">
        <v>91</v>
      </c>
      <c r="B95" s="15" t="s">
        <v>98</v>
      </c>
      <c r="C95" s="16" t="s">
        <v>99</v>
      </c>
      <c r="D95" s="68" t="str">
        <f>D94</f>
        <v>71004</v>
      </c>
      <c r="E95" s="26"/>
      <c r="F95" s="27" t="s">
        <v>34</v>
      </c>
      <c r="G95" s="28" t="s">
        <v>35</v>
      </c>
      <c r="H95" s="29">
        <v>0</v>
      </c>
      <c r="I95" s="29">
        <v>0</v>
      </c>
      <c r="J95" s="30"/>
      <c r="K95" s="29">
        <v>404</v>
      </c>
      <c r="L95" s="30">
        <f>K95-(K95*5%)</f>
        <v>383.8</v>
      </c>
      <c r="M95" s="30">
        <f>-1*(K95-L95)</f>
        <v>-20.199999999999989</v>
      </c>
      <c r="N95" s="31">
        <f>M95/K95</f>
        <v>-4.9999999999999975E-2</v>
      </c>
      <c r="O95" s="71" t="str">
        <f>TEXT((M95*-1),"# ##0,00 zł")</f>
        <v>20,20 zł</v>
      </c>
      <c r="P95" s="74">
        <v>39</v>
      </c>
      <c r="Q95" t="str">
        <f>"Zmniejszenie w dziale "&amp;B95&amp;" w rozdziale "&amp;D95&amp;" w paragrafie "&amp;F95&amp;" wydatku o "&amp;TEXT((M95*-1),"# ##0,00 zł")</f>
        <v>Zmniejszenie w dziale 710 w rozdziale 71004 w paragrafie 4120 wydatku o 20,20 zł</v>
      </c>
    </row>
    <row r="96" spans="1:17" x14ac:dyDescent="0.35">
      <c r="A96" s="14">
        <v>92</v>
      </c>
      <c r="B96" s="15" t="s">
        <v>98</v>
      </c>
      <c r="C96" s="16" t="s">
        <v>99</v>
      </c>
      <c r="D96" s="68" t="str">
        <f>D95</f>
        <v>71004</v>
      </c>
      <c r="E96" s="26"/>
      <c r="F96" s="27" t="s">
        <v>36</v>
      </c>
      <c r="G96" s="28" t="s">
        <v>37</v>
      </c>
      <c r="H96" s="29">
        <v>1277</v>
      </c>
      <c r="I96" s="29">
        <v>42500</v>
      </c>
      <c r="J96" s="30"/>
      <c r="K96" s="29">
        <v>16250</v>
      </c>
      <c r="L96" s="30">
        <f>K96-(K96*5%)</f>
        <v>15437.5</v>
      </c>
      <c r="M96" s="30">
        <f>-1*(K96-L96)</f>
        <v>-812.5</v>
      </c>
      <c r="N96" s="31">
        <f>M96/K96</f>
        <v>-0.05</v>
      </c>
      <c r="O96" s="71" t="str">
        <f>TEXT((M96*-1),"# ##0,00 zł")</f>
        <v>812,50 zł</v>
      </c>
      <c r="P96" s="74">
        <v>40</v>
      </c>
      <c r="Q96" t="str">
        <f>"Zmniejszenie w dziale "&amp;B96&amp;" w rozdziale "&amp;D96&amp;" w paragrafie "&amp;F96&amp;" wydatku o "&amp;TEXT((M96*-1),"# ##0,00 zł")</f>
        <v>Zmniejszenie w dziale 710 w rozdziale 71004 w paragrafie 4170 wydatku o 812,50 zł</v>
      </c>
    </row>
    <row r="97" spans="1:17" x14ac:dyDescent="0.35">
      <c r="A97" s="14">
        <v>93</v>
      </c>
      <c r="B97" s="15" t="s">
        <v>98</v>
      </c>
      <c r="C97" s="16" t="s">
        <v>99</v>
      </c>
      <c r="D97" s="68" t="str">
        <f>D96</f>
        <v>71004</v>
      </c>
      <c r="E97" s="26"/>
      <c r="F97" s="27" t="s">
        <v>44</v>
      </c>
      <c r="G97" s="28" t="s">
        <v>15</v>
      </c>
      <c r="H97" s="29">
        <v>121499.95</v>
      </c>
      <c r="I97" s="29">
        <v>122500</v>
      </c>
      <c r="J97" s="30"/>
      <c r="K97" s="29">
        <v>171000</v>
      </c>
      <c r="L97" s="30">
        <f>K97-(K97*5%)</f>
        <v>162450</v>
      </c>
      <c r="M97" s="30">
        <f>-1*(K97-L97)</f>
        <v>-8550</v>
      </c>
      <c r="N97" s="31">
        <f>M97/K97</f>
        <v>-0.05</v>
      </c>
      <c r="O97" s="71" t="str">
        <f>TEXT((M97*-1),"# ##0,00 zł")</f>
        <v>8 550,00 zł</v>
      </c>
      <c r="P97" s="74">
        <v>41</v>
      </c>
      <c r="Q97" t="str">
        <f>"Zmniejszenie w dziale "&amp;B97&amp;" w rozdziale "&amp;D97&amp;" w paragrafie "&amp;F97&amp;" wydatku o "&amp;TEXT((M97*-1),"# ##0,00 zł")</f>
        <v>Zmniejszenie w dziale 710 w rozdziale 71004 w paragrafie 4300 wydatku o 8 550,00 zł</v>
      </c>
    </row>
    <row r="98" spans="1:17" x14ac:dyDescent="0.35">
      <c r="A98" s="14">
        <v>94</v>
      </c>
      <c r="B98" s="15" t="s">
        <v>98</v>
      </c>
      <c r="C98" s="16" t="s">
        <v>99</v>
      </c>
      <c r="D98" s="68" t="str">
        <f>D97</f>
        <v>71004</v>
      </c>
      <c r="E98" s="26"/>
      <c r="F98" s="27" t="s">
        <v>74</v>
      </c>
      <c r="G98" s="28" t="s">
        <v>75</v>
      </c>
      <c r="H98" s="29">
        <v>0</v>
      </c>
      <c r="I98" s="29">
        <v>3000</v>
      </c>
      <c r="J98" s="30"/>
      <c r="K98" s="29">
        <v>30000</v>
      </c>
      <c r="L98" s="30">
        <f>K98-(K98*5%)</f>
        <v>28500</v>
      </c>
      <c r="M98" s="30">
        <f>-1*(K98-L98)</f>
        <v>-1500</v>
      </c>
      <c r="N98" s="31">
        <f>M98/K98</f>
        <v>-0.05</v>
      </c>
      <c r="O98" s="71" t="str">
        <f>TEXT((M98*-1),"# ##0,00 zł")</f>
        <v>1 500,00 zł</v>
      </c>
      <c r="P98" s="74">
        <v>42</v>
      </c>
      <c r="Q98" t="str">
        <f>"Zmniejszenie w dziale "&amp;B98&amp;" w rozdziale "&amp;D98&amp;" w paragrafie "&amp;F98&amp;" wydatku o "&amp;TEXT((M98*-1),"# ##0,00 zł")</f>
        <v>Zmniejszenie w dziale 710 w rozdziale 71004 w paragrafie 4390 wydatku o 1 500,00 zł</v>
      </c>
    </row>
    <row r="99" spans="1:17" x14ac:dyDescent="0.35">
      <c r="A99" s="14">
        <v>95</v>
      </c>
      <c r="B99" s="15" t="s">
        <v>98</v>
      </c>
      <c r="C99" s="16" t="s">
        <v>99</v>
      </c>
      <c r="D99" s="68" t="str">
        <f>D98</f>
        <v>71004</v>
      </c>
      <c r="E99" s="26"/>
      <c r="F99" s="27" t="s">
        <v>102</v>
      </c>
      <c r="G99" s="28" t="s">
        <v>103</v>
      </c>
      <c r="H99" s="29">
        <v>0</v>
      </c>
      <c r="I99" s="29">
        <v>2000</v>
      </c>
      <c r="J99" s="30"/>
      <c r="K99" s="29">
        <v>0</v>
      </c>
      <c r="L99" s="30">
        <f>K99</f>
        <v>0</v>
      </c>
      <c r="M99" s="30">
        <f>-1*(K99-L99)</f>
        <v>0</v>
      </c>
      <c r="N99" s="31" t="e">
        <f>M99/K99</f>
        <v>#DIV/0!</v>
      </c>
      <c r="O99" s="71"/>
    </row>
    <row r="100" spans="1:17" x14ac:dyDescent="0.35">
      <c r="A100" s="14">
        <v>96</v>
      </c>
      <c r="B100" s="15" t="s">
        <v>98</v>
      </c>
      <c r="C100" s="16" t="s">
        <v>99</v>
      </c>
      <c r="D100" s="68" t="str">
        <f>D99</f>
        <v>71004</v>
      </c>
      <c r="E100" s="26"/>
      <c r="F100" s="27" t="s">
        <v>93</v>
      </c>
      <c r="G100" s="28" t="s">
        <v>94</v>
      </c>
      <c r="H100" s="29">
        <v>3194</v>
      </c>
      <c r="I100" s="29">
        <v>2000</v>
      </c>
      <c r="J100" s="30"/>
      <c r="K100" s="29">
        <v>0</v>
      </c>
      <c r="L100" s="30">
        <f>K100</f>
        <v>0</v>
      </c>
      <c r="M100" s="30">
        <f>-1*(K100-L100)</f>
        <v>0</v>
      </c>
      <c r="N100" s="31" t="e">
        <f>M100/K100</f>
        <v>#DIV/0!</v>
      </c>
      <c r="O100" s="71"/>
    </row>
    <row r="101" spans="1:17" ht="18" x14ac:dyDescent="0.35">
      <c r="A101" s="14">
        <v>97</v>
      </c>
      <c r="B101" s="15" t="s">
        <v>104</v>
      </c>
      <c r="C101" s="16" t="s">
        <v>105</v>
      </c>
      <c r="D101" s="16"/>
      <c r="E101" s="17"/>
      <c r="F101" s="18"/>
      <c r="G101" s="16" t="s">
        <v>105</v>
      </c>
      <c r="H101" s="19">
        <f>H102+H106+H111+H138+H141+H151+H154</f>
        <v>12935087.729999999</v>
      </c>
      <c r="I101" s="19">
        <f>I102+I106+I111+I138+I141+I151+I154</f>
        <v>14335962.629999999</v>
      </c>
      <c r="J101" s="20">
        <f>J102+J106+J111+J138+J141+J151+J154</f>
        <v>0</v>
      </c>
      <c r="K101" s="19">
        <f>K102+K106+K111+K138+K141+K151+K154</f>
        <v>14251937.439999999</v>
      </c>
      <c r="L101" s="20">
        <f>L102+L106+L111+L138+L141+L151+L154</f>
        <v>13494068.905999999</v>
      </c>
      <c r="M101" s="20">
        <f>M102+M106+M111+M138+M141+M151+M154</f>
        <v>-757868.53399999987</v>
      </c>
      <c r="N101" s="20"/>
      <c r="O101" s="71"/>
    </row>
    <row r="102" spans="1:17" x14ac:dyDescent="0.35">
      <c r="A102" s="14">
        <v>98</v>
      </c>
      <c r="B102" s="15" t="s">
        <v>104</v>
      </c>
      <c r="C102" s="16" t="s">
        <v>105</v>
      </c>
      <c r="D102" s="16" t="s">
        <v>106</v>
      </c>
      <c r="E102" s="23" t="s">
        <v>106</v>
      </c>
      <c r="F102" s="22"/>
      <c r="G102" s="23" t="s">
        <v>107</v>
      </c>
      <c r="H102" s="24">
        <f>SUM(H103:H105)</f>
        <v>209363</v>
      </c>
      <c r="I102" s="24">
        <f>SUM(I103:I105)</f>
        <v>237628</v>
      </c>
      <c r="J102" s="25">
        <f>SUM(J103:J105)</f>
        <v>0</v>
      </c>
      <c r="K102" s="24">
        <f>SUM(K103:K105)</f>
        <v>220002</v>
      </c>
      <c r="L102" s="25">
        <f>SUM(L103:L105)</f>
        <v>220002</v>
      </c>
      <c r="M102" s="25">
        <f>SUM(M103:M105)</f>
        <v>0</v>
      </c>
      <c r="N102" s="25"/>
      <c r="O102" s="71"/>
    </row>
    <row r="103" spans="1:17" x14ac:dyDescent="0.35">
      <c r="A103" s="14">
        <v>99</v>
      </c>
      <c r="B103" s="15" t="s">
        <v>104</v>
      </c>
      <c r="C103" s="16" t="s">
        <v>105</v>
      </c>
      <c r="D103" s="68" t="str">
        <f>D102</f>
        <v>75011</v>
      </c>
      <c r="E103" s="26"/>
      <c r="F103" s="27" t="s">
        <v>108</v>
      </c>
      <c r="G103" s="28" t="s">
        <v>109</v>
      </c>
      <c r="H103" s="29">
        <v>174993.84</v>
      </c>
      <c r="I103" s="29">
        <v>198619.14</v>
      </c>
      <c r="J103" s="30"/>
      <c r="K103" s="29">
        <v>183886.66</v>
      </c>
      <c r="L103" s="30">
        <f>K103</f>
        <v>183886.66</v>
      </c>
      <c r="M103" s="30">
        <f>-1*(K103-L103)</f>
        <v>0</v>
      </c>
      <c r="N103" s="31">
        <f>M103/K103</f>
        <v>0</v>
      </c>
      <c r="O103" s="71"/>
    </row>
    <row r="104" spans="1:17" ht="18" x14ac:dyDescent="0.35">
      <c r="A104" s="14">
        <v>100</v>
      </c>
      <c r="B104" s="15" t="s">
        <v>104</v>
      </c>
      <c r="C104" s="16" t="s">
        <v>105</v>
      </c>
      <c r="D104" s="68" t="str">
        <f>D103</f>
        <v>75011</v>
      </c>
      <c r="E104" s="26"/>
      <c r="F104" s="27" t="s">
        <v>32</v>
      </c>
      <c r="G104" s="28" t="s">
        <v>33</v>
      </c>
      <c r="H104" s="29">
        <v>30081.35</v>
      </c>
      <c r="I104" s="29">
        <v>34142.68</v>
      </c>
      <c r="J104" s="30"/>
      <c r="K104" s="29">
        <v>31610.12</v>
      </c>
      <c r="L104" s="30">
        <f>K104</f>
        <v>31610.12</v>
      </c>
      <c r="M104" s="30">
        <f>-1*(K104-L104)</f>
        <v>0</v>
      </c>
      <c r="N104" s="31">
        <f>M104/K104</f>
        <v>0</v>
      </c>
      <c r="O104" s="71"/>
    </row>
    <row r="105" spans="1:17" ht="18" x14ac:dyDescent="0.35">
      <c r="A105" s="14">
        <v>101</v>
      </c>
      <c r="B105" s="15" t="s">
        <v>104</v>
      </c>
      <c r="C105" s="16" t="s">
        <v>105</v>
      </c>
      <c r="D105" s="68" t="str">
        <f>D104</f>
        <v>75011</v>
      </c>
      <c r="E105" s="26"/>
      <c r="F105" s="27" t="s">
        <v>34</v>
      </c>
      <c r="G105" s="28" t="s">
        <v>35</v>
      </c>
      <c r="H105" s="29">
        <v>4287.8100000000004</v>
      </c>
      <c r="I105" s="29">
        <v>4866.18</v>
      </c>
      <c r="J105" s="30"/>
      <c r="K105" s="29">
        <v>4505.22</v>
      </c>
      <c r="L105" s="30">
        <f>K105</f>
        <v>4505.22</v>
      </c>
      <c r="M105" s="30">
        <f>-1*(K105-L105)</f>
        <v>0</v>
      </c>
      <c r="N105" s="31">
        <f>M105/K105</f>
        <v>0</v>
      </c>
      <c r="O105" s="71"/>
    </row>
    <row r="106" spans="1:17" ht="18" x14ac:dyDescent="0.35">
      <c r="A106" s="14">
        <v>102</v>
      </c>
      <c r="B106" s="15" t="s">
        <v>104</v>
      </c>
      <c r="C106" s="16" t="s">
        <v>105</v>
      </c>
      <c r="D106" s="16" t="s">
        <v>110</v>
      </c>
      <c r="E106" s="23" t="s">
        <v>110</v>
      </c>
      <c r="F106" s="22"/>
      <c r="G106" s="23" t="s">
        <v>111</v>
      </c>
      <c r="H106" s="24">
        <f>SUM(H107:H110)</f>
        <v>408355.47000000003</v>
      </c>
      <c r="I106" s="24">
        <f>SUM(I107:I110)</f>
        <v>423000</v>
      </c>
      <c r="J106" s="25">
        <f>SUM(J107:J110)</f>
        <v>0</v>
      </c>
      <c r="K106" s="24">
        <f>SUM(K107:K110)</f>
        <v>449350</v>
      </c>
      <c r="L106" s="25">
        <f>SUM(L107:L110)</f>
        <v>426882.5</v>
      </c>
      <c r="M106" s="25">
        <f>SUM(M107:M110)</f>
        <v>-22467.5</v>
      </c>
      <c r="N106" s="25"/>
      <c r="O106" s="71"/>
    </row>
    <row r="107" spans="1:17" ht="18" x14ac:dyDescent="0.35">
      <c r="A107" s="14">
        <v>103</v>
      </c>
      <c r="B107" s="15" t="s">
        <v>104</v>
      </c>
      <c r="C107" s="16" t="s">
        <v>105</v>
      </c>
      <c r="D107" s="68" t="str">
        <f>D106</f>
        <v>75022</v>
      </c>
      <c r="E107" s="26"/>
      <c r="F107" s="27" t="s">
        <v>112</v>
      </c>
      <c r="G107" s="28" t="s">
        <v>113</v>
      </c>
      <c r="H107" s="29">
        <v>358034.83</v>
      </c>
      <c r="I107" s="29">
        <v>357000</v>
      </c>
      <c r="J107" s="30"/>
      <c r="K107" s="29">
        <v>374850</v>
      </c>
      <c r="L107" s="30">
        <f>K107-(K107*5%)</f>
        <v>356107.5</v>
      </c>
      <c r="M107" s="30">
        <f>-1*(K107-L107)</f>
        <v>-18742.5</v>
      </c>
      <c r="N107" s="31">
        <f>M107/K107</f>
        <v>-0.05</v>
      </c>
      <c r="O107" s="71" t="str">
        <f>TEXT((M107*-1),"# ##0,00 zł")</f>
        <v>18 742,50 zł</v>
      </c>
      <c r="P107" s="74">
        <v>43</v>
      </c>
      <c r="Q107" t="str">
        <f>"Zmniejszenie w dziale "&amp;B107&amp;" w rozdziale "&amp;D107&amp;" w paragrafie "&amp;F107&amp;" wydatku o "&amp;TEXT((M107*-1),"# ##0,00 zł")</f>
        <v>Zmniejszenie w dziale 750 w rozdziale 75022 w paragrafie 3030 wydatku o 18 742,50 zł</v>
      </c>
    </row>
    <row r="108" spans="1:17" ht="18" x14ac:dyDescent="0.35">
      <c r="A108" s="14">
        <v>104</v>
      </c>
      <c r="B108" s="15" t="s">
        <v>104</v>
      </c>
      <c r="C108" s="16" t="s">
        <v>105</v>
      </c>
      <c r="D108" s="68" t="str">
        <f>D107</f>
        <v>75022</v>
      </c>
      <c r="E108" s="26"/>
      <c r="F108" s="27" t="s">
        <v>72</v>
      </c>
      <c r="G108" s="28" t="s">
        <v>73</v>
      </c>
      <c r="H108" s="29">
        <v>2959.4</v>
      </c>
      <c r="I108" s="29">
        <v>5000</v>
      </c>
      <c r="J108" s="30"/>
      <c r="K108" s="29">
        <v>3500</v>
      </c>
      <c r="L108" s="30">
        <f>K108-(K108*5%)</f>
        <v>3325</v>
      </c>
      <c r="M108" s="30">
        <f>-1*(K108-L108)</f>
        <v>-175</v>
      </c>
      <c r="N108" s="31">
        <f>M108/K108</f>
        <v>-0.05</v>
      </c>
      <c r="O108" s="71" t="str">
        <f>TEXT((M108*-1),"# ##0,00 zł")</f>
        <v>175,00 zł</v>
      </c>
      <c r="P108" s="74">
        <v>44</v>
      </c>
      <c r="Q108" t="str">
        <f>"Zmniejszenie w dziale "&amp;B108&amp;" w rozdziale "&amp;D108&amp;" w paragrafie "&amp;F108&amp;" wydatku o "&amp;TEXT((M108*-1),"# ##0,00 zł")</f>
        <v>Zmniejszenie w dziale 750 w rozdziale 75022 w paragrafie 4210 wydatku o 175,00 zł</v>
      </c>
    </row>
    <row r="109" spans="1:17" x14ac:dyDescent="0.35">
      <c r="A109" s="14">
        <v>105</v>
      </c>
      <c r="B109" s="15" t="s">
        <v>104</v>
      </c>
      <c r="C109" s="16" t="s">
        <v>105</v>
      </c>
      <c r="D109" s="68" t="str">
        <f>D108</f>
        <v>75022</v>
      </c>
      <c r="E109" s="26"/>
      <c r="F109" s="27" t="s">
        <v>82</v>
      </c>
      <c r="G109" s="28" t="s">
        <v>83</v>
      </c>
      <c r="H109" s="29">
        <v>635.63</v>
      </c>
      <c r="I109" s="29">
        <v>1000</v>
      </c>
      <c r="J109" s="30"/>
      <c r="K109" s="29">
        <v>1000</v>
      </c>
      <c r="L109" s="30">
        <f>K109-(K109*5%)</f>
        <v>950</v>
      </c>
      <c r="M109" s="30">
        <f>-1*(K109-L109)</f>
        <v>-50</v>
      </c>
      <c r="N109" s="31">
        <f>M109/K109</f>
        <v>-0.05</v>
      </c>
      <c r="O109" s="71" t="str">
        <f>TEXT((M109*-1),"# ##0,00 zł")</f>
        <v>50,00 zł</v>
      </c>
      <c r="P109" s="74">
        <v>45</v>
      </c>
      <c r="Q109" t="str">
        <f>"Zmniejszenie w dziale "&amp;B109&amp;" w rozdziale "&amp;D109&amp;" w paragrafie "&amp;F109&amp;" wydatku o "&amp;TEXT((M109*-1),"# ##0,00 zł")</f>
        <v>Zmniejszenie w dziale 750 w rozdziale 75022 w paragrafie 4260 wydatku o 50,00 zł</v>
      </c>
    </row>
    <row r="110" spans="1:17" x14ac:dyDescent="0.35">
      <c r="A110" s="14">
        <v>106</v>
      </c>
      <c r="B110" s="15" t="s">
        <v>104</v>
      </c>
      <c r="C110" s="16" t="s">
        <v>105</v>
      </c>
      <c r="D110" s="68" t="str">
        <f>D109</f>
        <v>75022</v>
      </c>
      <c r="E110" s="26"/>
      <c r="F110" s="27" t="s">
        <v>44</v>
      </c>
      <c r="G110" s="38" t="s">
        <v>15</v>
      </c>
      <c r="H110" s="29">
        <v>46725.61</v>
      </c>
      <c r="I110" s="29">
        <v>60000</v>
      </c>
      <c r="J110" s="30"/>
      <c r="K110" s="29">
        <v>70000</v>
      </c>
      <c r="L110" s="30">
        <f>K110-(K110*5%)</f>
        <v>66500</v>
      </c>
      <c r="M110" s="30">
        <f>-1*(K110-L110)</f>
        <v>-3500</v>
      </c>
      <c r="N110" s="31">
        <f>M110/K110</f>
        <v>-0.05</v>
      </c>
      <c r="O110" s="71" t="str">
        <f>TEXT((M110*-1),"# ##0,00 zł")</f>
        <v>3 500,00 zł</v>
      </c>
      <c r="P110" s="74">
        <v>46</v>
      </c>
      <c r="Q110" t="str">
        <f>"Zmniejszenie w dziale "&amp;B110&amp;" w rozdziale "&amp;D110&amp;" w paragrafie "&amp;F110&amp;" wydatku o "&amp;TEXT((M110*-1),"# ##0,00 zł")</f>
        <v>Zmniejszenie w dziale 750 w rozdziale 75022 w paragrafie 4300 wydatku o 3 500,00 zł</v>
      </c>
    </row>
    <row r="111" spans="1:17" x14ac:dyDescent="0.35">
      <c r="A111" s="14">
        <v>107</v>
      </c>
      <c r="B111" s="15" t="s">
        <v>104</v>
      </c>
      <c r="C111" s="16" t="s">
        <v>105</v>
      </c>
      <c r="D111" s="16" t="s">
        <v>114</v>
      </c>
      <c r="E111" s="23" t="s">
        <v>114</v>
      </c>
      <c r="F111" s="22"/>
      <c r="G111" s="23" t="s">
        <v>115</v>
      </c>
      <c r="H111" s="24">
        <f>SUM(H112:H137)</f>
        <v>10224536.349999998</v>
      </c>
      <c r="I111" s="24">
        <f>SUM(I112:I137)</f>
        <v>12205585.629999999</v>
      </c>
      <c r="J111" s="25">
        <f>SUM(J112:J137)</f>
        <v>0</v>
      </c>
      <c r="K111" s="24">
        <f>SUM(K112:K137)</f>
        <v>12824442.439999999</v>
      </c>
      <c r="L111" s="25">
        <f>SUM(L112:L137)</f>
        <v>12200798.556</v>
      </c>
      <c r="M111" s="25">
        <f>SUM(M112:M137)</f>
        <v>-623643.88399999985</v>
      </c>
      <c r="N111" s="25"/>
      <c r="O111" s="71"/>
    </row>
    <row r="112" spans="1:17" x14ac:dyDescent="0.35">
      <c r="A112" s="14">
        <v>108</v>
      </c>
      <c r="B112" s="15" t="s">
        <v>104</v>
      </c>
      <c r="C112" s="16" t="s">
        <v>105</v>
      </c>
      <c r="D112" s="68" t="str">
        <f>D111</f>
        <v>75023</v>
      </c>
      <c r="E112" s="26"/>
      <c r="F112" s="27" t="s">
        <v>116</v>
      </c>
      <c r="G112" s="28" t="s">
        <v>117</v>
      </c>
      <c r="H112" s="29">
        <v>15230.65</v>
      </c>
      <c r="I112" s="29">
        <v>30000</v>
      </c>
      <c r="J112" s="30"/>
      <c r="K112" s="29">
        <v>31500</v>
      </c>
      <c r="L112" s="30">
        <f>K112-(K112*5%)</f>
        <v>29925</v>
      </c>
      <c r="M112" s="30">
        <f>-1*(K112-L112)</f>
        <v>-1575</v>
      </c>
      <c r="N112" s="31">
        <f>M112/K112</f>
        <v>-0.05</v>
      </c>
      <c r="O112" s="71" t="str">
        <f>TEXT((M112*-1),"# ##0,00 zł")</f>
        <v>1 575,00 zł</v>
      </c>
      <c r="P112" s="74">
        <v>47</v>
      </c>
      <c r="Q112" t="str">
        <f>"Zmniejszenie w dziale "&amp;B112&amp;" w rozdziale "&amp;D112&amp;" w paragrafie "&amp;F112&amp;" wydatku o "&amp;TEXT((M112*-1),"# ##0,00 zł")</f>
        <v>Zmniejszenie w dziale 750 w rozdziale 75023 w paragrafie 3020 wydatku o 1 575,00 zł</v>
      </c>
    </row>
    <row r="113" spans="1:17" ht="18" x14ac:dyDescent="0.35">
      <c r="A113" s="14">
        <v>109</v>
      </c>
      <c r="B113" s="15" t="s">
        <v>104</v>
      </c>
      <c r="C113" s="16" t="s">
        <v>105</v>
      </c>
      <c r="D113" s="68" t="str">
        <f>D112</f>
        <v>75023</v>
      </c>
      <c r="E113" s="26"/>
      <c r="F113" s="27" t="s">
        <v>108</v>
      </c>
      <c r="G113" s="28" t="s">
        <v>109</v>
      </c>
      <c r="H113" s="29">
        <v>6589201.7699999996</v>
      </c>
      <c r="I113" s="29">
        <v>6660107.8600000003</v>
      </c>
      <c r="J113" s="30"/>
      <c r="K113" s="29">
        <v>7446105.9000000004</v>
      </c>
      <c r="L113" s="30">
        <f>K113-(K113*5%)</f>
        <v>7073800.6050000004</v>
      </c>
      <c r="M113" s="30">
        <f>-1*(K113-L113)</f>
        <v>-372305.29499999993</v>
      </c>
      <c r="N113" s="31">
        <f>M113/K113</f>
        <v>-4.9999999999999989E-2</v>
      </c>
      <c r="O113" s="71" t="str">
        <f>TEXT((M113*-1),"# ##0,00 zł")</f>
        <v>372 305,30 zł</v>
      </c>
      <c r="P113" s="74">
        <v>48</v>
      </c>
      <c r="Q113" t="str">
        <f>"Zmniejszenie w dziale "&amp;B113&amp;" w rozdziale "&amp;D113&amp;" w paragrafie "&amp;F113&amp;" wydatku o "&amp;TEXT((M113*-1),"# ##0,00 zł")</f>
        <v>Zmniejszenie w dziale 750 w rozdziale 75023 w paragrafie 4010 wydatku o 372 305,30 zł</v>
      </c>
    </row>
    <row r="114" spans="1:17" x14ac:dyDescent="0.35">
      <c r="A114" s="14">
        <v>110</v>
      </c>
      <c r="B114" s="15" t="s">
        <v>104</v>
      </c>
      <c r="C114" s="16" t="s">
        <v>105</v>
      </c>
      <c r="D114" s="68" t="str">
        <f>D113</f>
        <v>75023</v>
      </c>
      <c r="E114" s="26"/>
      <c r="F114" s="27" t="s">
        <v>118</v>
      </c>
      <c r="G114" s="28" t="s">
        <v>119</v>
      </c>
      <c r="H114" s="29">
        <v>437714.68</v>
      </c>
      <c r="I114" s="29">
        <v>475791.57</v>
      </c>
      <c r="J114" s="30"/>
      <c r="K114" s="29">
        <v>550000</v>
      </c>
      <c r="L114" s="30">
        <f>K114-(K114*5%)</f>
        <v>522500</v>
      </c>
      <c r="M114" s="30">
        <f>-1*(K114-L114)</f>
        <v>-27500</v>
      </c>
      <c r="N114" s="31">
        <f>M114/K114</f>
        <v>-0.05</v>
      </c>
      <c r="O114" s="71" t="str">
        <f>TEXT((M114*-1),"# ##0,00 zł")</f>
        <v>27 500,00 zł</v>
      </c>
      <c r="P114" s="74">
        <v>49</v>
      </c>
      <c r="Q114" t="str">
        <f>"Zmniejszenie w dziale "&amp;B114&amp;" w rozdziale "&amp;D114&amp;" w paragrafie "&amp;F114&amp;" wydatku o "&amp;TEXT((M114*-1),"# ##0,00 zł")</f>
        <v>Zmniejszenie w dziale 750 w rozdziale 75023 w paragrafie 4040 wydatku o 27 500,00 zł</v>
      </c>
    </row>
    <row r="115" spans="1:17" x14ac:dyDescent="0.35">
      <c r="A115" s="14">
        <v>111</v>
      </c>
      <c r="B115" s="15" t="s">
        <v>104</v>
      </c>
      <c r="C115" s="16" t="s">
        <v>105</v>
      </c>
      <c r="D115" s="68" t="str">
        <f>D114</f>
        <v>75023</v>
      </c>
      <c r="E115" s="26"/>
      <c r="F115" s="27" t="s">
        <v>32</v>
      </c>
      <c r="G115" s="28" t="s">
        <v>33</v>
      </c>
      <c r="H115" s="29">
        <v>727134.75</v>
      </c>
      <c r="I115" s="29">
        <v>1254875</v>
      </c>
      <c r="J115" s="30"/>
      <c r="K115" s="29">
        <v>1385000</v>
      </c>
      <c r="L115" s="30">
        <f>K115-(K115*5%)</f>
        <v>1315750</v>
      </c>
      <c r="M115" s="30">
        <f>-1*(K115-L115)</f>
        <v>-69250</v>
      </c>
      <c r="N115" s="31">
        <f>M115/K115</f>
        <v>-0.05</v>
      </c>
      <c r="O115" s="71" t="str">
        <f>TEXT((M115*-1),"# ##0,00 zł")</f>
        <v>69 250,00 zł</v>
      </c>
      <c r="P115" s="74">
        <v>50</v>
      </c>
      <c r="Q115" t="str">
        <f>"Zmniejszenie w dziale "&amp;B115&amp;" w rozdziale "&amp;D115&amp;" w paragrafie "&amp;F115&amp;" wydatku o "&amp;TEXT((M115*-1),"# ##0,00 zł")</f>
        <v>Zmniejszenie w dziale 750 w rozdziale 75023 w paragrafie 4110 wydatku o 69 250,00 zł</v>
      </c>
    </row>
    <row r="116" spans="1:17" x14ac:dyDescent="0.35">
      <c r="A116" s="14">
        <v>112</v>
      </c>
      <c r="B116" s="15" t="s">
        <v>104</v>
      </c>
      <c r="C116" s="16" t="s">
        <v>105</v>
      </c>
      <c r="D116" s="68" t="str">
        <f>D115</f>
        <v>75023</v>
      </c>
      <c r="E116" s="26"/>
      <c r="F116" s="27" t="s">
        <v>34</v>
      </c>
      <c r="G116" s="28" t="s">
        <v>35</v>
      </c>
      <c r="H116" s="29">
        <v>127332.12</v>
      </c>
      <c r="I116" s="29">
        <v>178876</v>
      </c>
      <c r="J116" s="30"/>
      <c r="K116" s="29">
        <v>195000</v>
      </c>
      <c r="L116" s="30">
        <f>K116-(K116*5%)</f>
        <v>185250</v>
      </c>
      <c r="M116" s="30">
        <f>-1*(K116-L116)</f>
        <v>-9750</v>
      </c>
      <c r="N116" s="31">
        <f>M116/K116</f>
        <v>-0.05</v>
      </c>
      <c r="O116" s="71" t="str">
        <f>TEXT((M116*-1),"# ##0,00 zł")</f>
        <v>9 750,00 zł</v>
      </c>
      <c r="P116" s="74">
        <v>51</v>
      </c>
      <c r="Q116" t="str">
        <f>"Zmniejszenie w dziale "&amp;B116&amp;" w rozdziale "&amp;D116&amp;" w paragrafie "&amp;F116&amp;" wydatku o "&amp;TEXT((M116*-1),"# ##0,00 zł")</f>
        <v>Zmniejszenie w dziale 750 w rozdziale 75023 w paragrafie 4120 wydatku o 9 750,00 zł</v>
      </c>
    </row>
    <row r="117" spans="1:17" x14ac:dyDescent="0.35">
      <c r="A117" s="14">
        <v>113</v>
      </c>
      <c r="B117" s="15" t="s">
        <v>104</v>
      </c>
      <c r="C117" s="16" t="s">
        <v>105</v>
      </c>
      <c r="D117" s="68" t="str">
        <f>D116</f>
        <v>75023</v>
      </c>
      <c r="E117" s="26"/>
      <c r="F117" s="50" t="s">
        <v>120</v>
      </c>
      <c r="G117" s="51" t="s">
        <v>121</v>
      </c>
      <c r="H117" s="52">
        <v>129145</v>
      </c>
      <c r="I117" s="52">
        <v>112517.42</v>
      </c>
      <c r="J117" s="33"/>
      <c r="K117" s="52">
        <v>140000</v>
      </c>
      <c r="L117" s="53">
        <f>K117-(K117*5%)</f>
        <v>133000</v>
      </c>
      <c r="M117" s="30">
        <f>-1*(K117-L117)</f>
        <v>-7000</v>
      </c>
      <c r="N117" s="31">
        <f>M117/K117</f>
        <v>-0.05</v>
      </c>
      <c r="O117" s="71" t="str">
        <f>TEXT((M117*-1),"# ##0,00 zł")</f>
        <v>7 000,00 zł</v>
      </c>
      <c r="P117" s="74">
        <v>52</v>
      </c>
      <c r="Q117" t="str">
        <f>"Zmniejszenie w dziale "&amp;B117&amp;" w rozdziale "&amp;D117&amp;" w paragrafie "&amp;F117&amp;" wydatku o "&amp;TEXT((M117*-1),"# ##0,00 zł")</f>
        <v>Zmniejszenie w dziale 750 w rozdziale 75023 w paragrafie 4140 wydatku o 7 000,00 zł</v>
      </c>
    </row>
    <row r="118" spans="1:17" ht="18" x14ac:dyDescent="0.35">
      <c r="A118" s="14">
        <v>114</v>
      </c>
      <c r="B118" s="15" t="s">
        <v>104</v>
      </c>
      <c r="C118" s="16" t="s">
        <v>105</v>
      </c>
      <c r="D118" s="68" t="str">
        <f>D117</f>
        <v>75023</v>
      </c>
      <c r="E118" s="26"/>
      <c r="F118" s="27" t="s">
        <v>36</v>
      </c>
      <c r="G118" s="28" t="s">
        <v>37</v>
      </c>
      <c r="H118" s="29">
        <v>64106.59</v>
      </c>
      <c r="I118" s="29">
        <v>127000</v>
      </c>
      <c r="J118" s="30"/>
      <c r="K118" s="29">
        <v>127600</v>
      </c>
      <c r="L118" s="30">
        <f>K118-(K118*5%)</f>
        <v>121220</v>
      </c>
      <c r="M118" s="30">
        <f>-1*(K118-L118)</f>
        <v>-6380</v>
      </c>
      <c r="N118" s="31">
        <f>M118/K118</f>
        <v>-0.05</v>
      </c>
      <c r="O118" s="71" t="str">
        <f>TEXT((M118*-1),"# ##0,00 zł")</f>
        <v>6 380,00 zł</v>
      </c>
      <c r="P118" s="74">
        <v>53</v>
      </c>
      <c r="Q118" t="str">
        <f>"Zmniejszenie w dziale "&amp;B118&amp;" w rozdziale "&amp;D118&amp;" w paragrafie "&amp;F118&amp;" wydatku o "&amp;TEXT((M118*-1),"# ##0,00 zł")</f>
        <v>Zmniejszenie w dziale 750 w rozdziale 75023 w paragrafie 4170 wydatku o 6 380,00 zł</v>
      </c>
    </row>
    <row r="119" spans="1:17" ht="27" x14ac:dyDescent="0.35">
      <c r="A119" s="14">
        <v>115</v>
      </c>
      <c r="B119" s="15" t="s">
        <v>104</v>
      </c>
      <c r="C119" s="16" t="s">
        <v>105</v>
      </c>
      <c r="D119" s="68" t="str">
        <f>D118</f>
        <v>75023</v>
      </c>
      <c r="E119" s="26"/>
      <c r="F119" s="27" t="s">
        <v>72</v>
      </c>
      <c r="G119" s="28" t="s">
        <v>73</v>
      </c>
      <c r="H119" s="29">
        <v>459531.9</v>
      </c>
      <c r="I119" s="29">
        <v>496000</v>
      </c>
      <c r="J119" s="30"/>
      <c r="K119" s="29">
        <v>531300</v>
      </c>
      <c r="L119" s="30">
        <f>K119-(K119*5%)</f>
        <v>504735</v>
      </c>
      <c r="M119" s="30">
        <f>-1*(K119-L119)</f>
        <v>-26565</v>
      </c>
      <c r="N119" s="31">
        <f>M119/K119</f>
        <v>-0.05</v>
      </c>
      <c r="O119" s="71" t="str">
        <f>TEXT((M119*-1),"# ##0,00 zł")</f>
        <v>26 565,00 zł</v>
      </c>
      <c r="P119" s="74">
        <v>54</v>
      </c>
      <c r="Q119" t="str">
        <f>"Zmniejszenie w dziale "&amp;B119&amp;" w rozdziale "&amp;D119&amp;" w paragrafie "&amp;F119&amp;" wydatku o "&amp;TEXT((M119*-1),"# ##0,00 zł")</f>
        <v>Zmniejszenie w dziale 750 w rozdziale 75023 w paragrafie 4210 wydatku o 26 565,00 zł</v>
      </c>
    </row>
    <row r="120" spans="1:17" ht="36" x14ac:dyDescent="0.35">
      <c r="A120" s="14">
        <v>116</v>
      </c>
      <c r="B120" s="15" t="s">
        <v>104</v>
      </c>
      <c r="C120" s="16" t="s">
        <v>105</v>
      </c>
      <c r="D120" s="68" t="str">
        <f>D119</f>
        <v>75023</v>
      </c>
      <c r="E120" s="26"/>
      <c r="F120" s="27" t="s">
        <v>122</v>
      </c>
      <c r="G120" s="28" t="s">
        <v>123</v>
      </c>
      <c r="H120" s="29">
        <v>4734.1899999999996</v>
      </c>
      <c r="I120" s="29">
        <v>4000</v>
      </c>
      <c r="J120" s="30"/>
      <c r="K120" s="29">
        <v>4200</v>
      </c>
      <c r="L120" s="30">
        <f>K120-(K120*5%)</f>
        <v>3990</v>
      </c>
      <c r="M120" s="30">
        <f>-1*(K120-L120)</f>
        <v>-210</v>
      </c>
      <c r="N120" s="31">
        <f>M120/K120</f>
        <v>-0.05</v>
      </c>
      <c r="O120" s="71" t="str">
        <f>TEXT((M120*-1),"# ##0,00 zł")</f>
        <v>210,00 zł</v>
      </c>
      <c r="P120" s="74">
        <v>55</v>
      </c>
      <c r="Q120" t="str">
        <f>"Zmniejszenie w dziale "&amp;B120&amp;" w rozdziale "&amp;D120&amp;" w paragrafie "&amp;F120&amp;" wydatku o "&amp;TEXT((M120*-1),"# ##0,00 zł")</f>
        <v>Zmniejszenie w dziale 750 w rozdziale 75023 w paragrafie 4220 wydatku o 210,00 zł</v>
      </c>
    </row>
    <row r="121" spans="1:17" x14ac:dyDescent="0.35">
      <c r="A121" s="14">
        <v>117</v>
      </c>
      <c r="B121" s="15" t="s">
        <v>104</v>
      </c>
      <c r="C121" s="16" t="s">
        <v>105</v>
      </c>
      <c r="D121" s="68" t="str">
        <f>D120</f>
        <v>75023</v>
      </c>
      <c r="E121" s="26"/>
      <c r="F121" s="27" t="s">
        <v>82</v>
      </c>
      <c r="G121" s="28" t="s">
        <v>83</v>
      </c>
      <c r="H121" s="29">
        <v>106751.35</v>
      </c>
      <c r="I121" s="29">
        <v>148300</v>
      </c>
      <c r="J121" s="30"/>
      <c r="K121" s="29">
        <v>250000</v>
      </c>
      <c r="L121" s="30">
        <f>K121-(K121*5%)</f>
        <v>237500</v>
      </c>
      <c r="M121" s="30">
        <f>-1*(K121-L121)</f>
        <v>-12500</v>
      </c>
      <c r="N121" s="31">
        <f>M121/K121</f>
        <v>-0.05</v>
      </c>
      <c r="O121" s="71" t="str">
        <f>TEXT((M121*-1),"# ##0,00 zł")</f>
        <v>12 500,00 zł</v>
      </c>
      <c r="P121" s="74">
        <v>56</v>
      </c>
      <c r="Q121" t="str">
        <f>"Zmniejszenie w dziale "&amp;B121&amp;" w rozdziale "&amp;D121&amp;" w paragrafie "&amp;F121&amp;" wydatku o "&amp;TEXT((M121*-1),"# ##0,00 zł")</f>
        <v>Zmniejszenie w dziale 750 w rozdziale 75023 w paragrafie 4260 wydatku o 12 500,00 zł</v>
      </c>
    </row>
    <row r="122" spans="1:17" ht="27" x14ac:dyDescent="0.35">
      <c r="A122" s="14">
        <v>118</v>
      </c>
      <c r="B122" s="15" t="s">
        <v>104</v>
      </c>
      <c r="C122" s="16" t="s">
        <v>105</v>
      </c>
      <c r="D122" s="68" t="str">
        <f>D121</f>
        <v>75023</v>
      </c>
      <c r="E122" s="26"/>
      <c r="F122" s="27" t="s">
        <v>18</v>
      </c>
      <c r="G122" s="28" t="s">
        <v>19</v>
      </c>
      <c r="H122" s="29">
        <v>14222.68</v>
      </c>
      <c r="I122" s="29">
        <v>78000</v>
      </c>
      <c r="J122" s="30"/>
      <c r="K122" s="29">
        <v>130000</v>
      </c>
      <c r="L122" s="30">
        <f>K122-(K122*5%)</f>
        <v>123500</v>
      </c>
      <c r="M122" s="30">
        <f>-1*(K122-L122)</f>
        <v>-6500</v>
      </c>
      <c r="N122" s="31">
        <f>M122/K122</f>
        <v>-0.05</v>
      </c>
      <c r="O122" s="71" t="str">
        <f>TEXT((M122*-1),"# ##0,00 zł")</f>
        <v>6 500,00 zł</v>
      </c>
      <c r="P122" s="74">
        <v>57</v>
      </c>
      <c r="Q122" t="str">
        <f>"Zmniejszenie w dziale "&amp;B122&amp;" w rozdziale "&amp;D122&amp;" w paragrafie "&amp;F122&amp;" wydatku o "&amp;TEXT((M122*-1),"# ##0,00 zł")</f>
        <v>Zmniejszenie w dziale 750 w rozdziale 75023 w paragrafie 4270 wydatku o 6 500,00 zł</v>
      </c>
    </row>
    <row r="123" spans="1:17" ht="45" x14ac:dyDescent="0.35">
      <c r="A123" s="14">
        <v>119</v>
      </c>
      <c r="B123" s="15" t="s">
        <v>104</v>
      </c>
      <c r="C123" s="16" t="s">
        <v>105</v>
      </c>
      <c r="D123" s="68" t="str">
        <f>D122</f>
        <v>75023</v>
      </c>
      <c r="E123" s="26"/>
      <c r="F123" s="27" t="s">
        <v>124</v>
      </c>
      <c r="G123" s="28" t="s">
        <v>125</v>
      </c>
      <c r="H123" s="29">
        <v>10078.5</v>
      </c>
      <c r="I123" s="29">
        <v>20000</v>
      </c>
      <c r="J123" s="30"/>
      <c r="K123" s="29">
        <v>21000</v>
      </c>
      <c r="L123" s="30">
        <f>K123-(K123*5%)</f>
        <v>19950</v>
      </c>
      <c r="M123" s="30">
        <f>-1*(K123-L123)</f>
        <v>-1050</v>
      </c>
      <c r="N123" s="31">
        <f>M123/K123</f>
        <v>-0.05</v>
      </c>
      <c r="O123" s="71" t="str">
        <f>TEXT((M123*-1),"# ##0,00 zł")</f>
        <v>1 050,00 zł</v>
      </c>
      <c r="P123" s="74">
        <v>58</v>
      </c>
      <c r="Q123" t="str">
        <f>"Zmniejszenie w dziale "&amp;B123&amp;" w rozdziale "&amp;D123&amp;" w paragrafie "&amp;F123&amp;" wydatku o "&amp;TEXT((M123*-1),"# ##0,00 zł")</f>
        <v>Zmniejszenie w dziale 750 w rozdziale 75023 w paragrafie 4280 wydatku o 1 050,00 zł</v>
      </c>
    </row>
    <row r="124" spans="1:17" ht="22" x14ac:dyDescent="0.35">
      <c r="A124" s="14">
        <v>120</v>
      </c>
      <c r="B124" s="15" t="s">
        <v>104</v>
      </c>
      <c r="C124" s="16" t="s">
        <v>105</v>
      </c>
      <c r="D124" s="68" t="str">
        <f>D123</f>
        <v>75023</v>
      </c>
      <c r="E124" s="26"/>
      <c r="F124" s="27" t="s">
        <v>44</v>
      </c>
      <c r="G124" s="28" t="s">
        <v>15</v>
      </c>
      <c r="H124" s="29">
        <v>842319.62</v>
      </c>
      <c r="I124" s="29">
        <v>884870</v>
      </c>
      <c r="J124" s="30"/>
      <c r="K124" s="29">
        <v>1008000</v>
      </c>
      <c r="L124" s="30">
        <f>K124-(K124*5%)</f>
        <v>957600</v>
      </c>
      <c r="M124" s="30">
        <f>-1*(K124-L124)</f>
        <v>-50400</v>
      </c>
      <c r="N124" s="31">
        <f>M124/K124</f>
        <v>-0.05</v>
      </c>
      <c r="O124" s="71" t="str">
        <f>TEXT((M124*-1),"# ##0,00 zł")</f>
        <v>50 400,00 zł</v>
      </c>
      <c r="P124" s="74">
        <v>59</v>
      </c>
      <c r="Q124" t="str">
        <f>"Zmniejszenie w dziale "&amp;B124&amp;" w rozdziale "&amp;D124&amp;" w paragrafie "&amp;F124&amp;" wydatku o "&amp;TEXT((M124*-1),"# ##0,00 zł")</f>
        <v>Zmniejszenie w dziale 750 w rozdziale 75023 w paragrafie 4300 wydatku o 50 400,00 zł</v>
      </c>
    </row>
    <row r="125" spans="1:17" ht="22" x14ac:dyDescent="0.35">
      <c r="A125" s="14">
        <v>121</v>
      </c>
      <c r="B125" s="15" t="s">
        <v>104</v>
      </c>
      <c r="C125" s="16" t="s">
        <v>105</v>
      </c>
      <c r="D125" s="68" t="str">
        <f>D124</f>
        <v>75023</v>
      </c>
      <c r="E125" s="26"/>
      <c r="F125" s="27" t="s">
        <v>126</v>
      </c>
      <c r="G125" s="28" t="s">
        <v>127</v>
      </c>
      <c r="H125" s="29">
        <v>70935.72</v>
      </c>
      <c r="I125" s="29">
        <v>85000</v>
      </c>
      <c r="J125" s="30"/>
      <c r="K125" s="29">
        <v>99512</v>
      </c>
      <c r="L125" s="30">
        <f>K125-(K125*5%)</f>
        <v>94536.4</v>
      </c>
      <c r="M125" s="30">
        <f>-1*(K125-L125)</f>
        <v>-4975.6000000000058</v>
      </c>
      <c r="N125" s="31">
        <f>M125/K125</f>
        <v>-5.0000000000000058E-2</v>
      </c>
      <c r="O125" s="71" t="str">
        <f>TEXT((M125*-1),"# ##0,00 zł")</f>
        <v>4 975,60 zł</v>
      </c>
      <c r="P125" s="74">
        <v>60</v>
      </c>
      <c r="Q125" t="str">
        <f>"Zmniejszenie w dziale "&amp;B125&amp;" w rozdziale "&amp;D125&amp;" w paragrafie "&amp;F125&amp;" wydatku o "&amp;TEXT((M125*-1),"# ##0,00 zł")</f>
        <v>Zmniejszenie w dziale 750 w rozdziale 75023 w paragrafie 4360 wydatku o 4 975,60 zł</v>
      </c>
    </row>
    <row r="126" spans="1:17" ht="22" x14ac:dyDescent="0.35">
      <c r="A126" s="14">
        <v>122</v>
      </c>
      <c r="B126" s="15" t="s">
        <v>104</v>
      </c>
      <c r="C126" s="16" t="s">
        <v>105</v>
      </c>
      <c r="D126" s="68" t="str">
        <f>D125</f>
        <v>75023</v>
      </c>
      <c r="E126" s="26"/>
      <c r="F126" s="27" t="s">
        <v>89</v>
      </c>
      <c r="G126" s="28" t="s">
        <v>90</v>
      </c>
      <c r="H126" s="29">
        <v>0</v>
      </c>
      <c r="I126" s="29">
        <v>1000</v>
      </c>
      <c r="J126" s="30"/>
      <c r="K126" s="29">
        <v>1000</v>
      </c>
      <c r="L126" s="30">
        <f>K126-(K126*5%)</f>
        <v>950</v>
      </c>
      <c r="M126" s="30">
        <f>-1*(K126-L126)</f>
        <v>-50</v>
      </c>
      <c r="N126" s="31">
        <f>M126/K126</f>
        <v>-0.05</v>
      </c>
      <c r="O126" s="71" t="str">
        <f>TEXT((M126*-1),"# ##0,00 zł")</f>
        <v>50,00 zł</v>
      </c>
      <c r="P126" s="74">
        <v>61</v>
      </c>
      <c r="Q126" t="str">
        <f>"Zmniejszenie w dziale "&amp;B126&amp;" w rozdziale "&amp;D126&amp;" w paragrafie "&amp;F126&amp;" wydatku o "&amp;TEXT((M126*-1),"# ##0,00 zł")</f>
        <v>Zmniejszenie w dziale 750 w rozdziale 75023 w paragrafie 4380 wydatku o 50,00 zł</v>
      </c>
    </row>
    <row r="127" spans="1:17" ht="22" x14ac:dyDescent="0.35">
      <c r="A127" s="14">
        <v>123</v>
      </c>
      <c r="B127" s="15" t="s">
        <v>104</v>
      </c>
      <c r="C127" s="16" t="s">
        <v>105</v>
      </c>
      <c r="D127" s="68" t="str">
        <f>D126</f>
        <v>75023</v>
      </c>
      <c r="E127" s="26"/>
      <c r="F127" s="27" t="s">
        <v>128</v>
      </c>
      <c r="G127" s="28" t="s">
        <v>129</v>
      </c>
      <c r="H127" s="29">
        <v>137729.37</v>
      </c>
      <c r="I127" s="29">
        <v>89395.95</v>
      </c>
      <c r="J127" s="30"/>
      <c r="K127" s="29">
        <v>0</v>
      </c>
      <c r="L127" s="30">
        <f>K127</f>
        <v>0</v>
      </c>
      <c r="M127" s="30">
        <f>-1*(K127-L127)</f>
        <v>0</v>
      </c>
      <c r="N127" s="31" t="e">
        <f>M127/K127</f>
        <v>#DIV/0!</v>
      </c>
      <c r="O127" s="71"/>
    </row>
    <row r="128" spans="1:17" ht="22" x14ac:dyDescent="0.35">
      <c r="A128" s="14">
        <v>124</v>
      </c>
      <c r="B128" s="15" t="s">
        <v>104</v>
      </c>
      <c r="C128" s="16" t="s">
        <v>105</v>
      </c>
      <c r="D128" s="68" t="str">
        <f>D127</f>
        <v>75023</v>
      </c>
      <c r="E128" s="26"/>
      <c r="F128" s="27" t="s">
        <v>130</v>
      </c>
      <c r="G128" s="28" t="s">
        <v>131</v>
      </c>
      <c r="H128" s="29">
        <v>43833.24</v>
      </c>
      <c r="I128" s="29">
        <v>45000</v>
      </c>
      <c r="J128" s="30"/>
      <c r="K128" s="29">
        <v>36750</v>
      </c>
      <c r="L128" s="30">
        <f>K128-(K128*5%)</f>
        <v>34912.5</v>
      </c>
      <c r="M128" s="30">
        <f>-1*(K128-L128)</f>
        <v>-1837.5</v>
      </c>
      <c r="N128" s="31">
        <f>M128/K128</f>
        <v>-0.05</v>
      </c>
      <c r="O128" s="71" t="str">
        <f>TEXT((M128*-1),"# ##0,00 zł")</f>
        <v>1 837,50 zł</v>
      </c>
      <c r="P128" s="74">
        <v>62</v>
      </c>
      <c r="Q128" t="str">
        <f>"Zmniejszenie w dziale "&amp;B128&amp;" w rozdziale "&amp;D128&amp;" w paragrafie "&amp;F128&amp;" wydatku o "&amp;TEXT((M128*-1),"# ##0,00 zł")</f>
        <v>Zmniejszenie w dziale 750 w rozdziale 75023 w paragrafie 4410 wydatku o 1 837,50 zł</v>
      </c>
    </row>
    <row r="129" spans="1:17" ht="27" x14ac:dyDescent="0.35">
      <c r="A129" s="14">
        <v>125</v>
      </c>
      <c r="B129" s="15" t="s">
        <v>104</v>
      </c>
      <c r="C129" s="16" t="s">
        <v>105</v>
      </c>
      <c r="D129" s="68" t="str">
        <f>D128</f>
        <v>75023</v>
      </c>
      <c r="E129" s="26"/>
      <c r="F129" s="27" t="s">
        <v>132</v>
      </c>
      <c r="G129" s="28" t="s">
        <v>133</v>
      </c>
      <c r="H129" s="29">
        <v>0</v>
      </c>
      <c r="I129" s="29">
        <v>0</v>
      </c>
      <c r="J129" s="30"/>
      <c r="K129" s="29">
        <v>2000</v>
      </c>
      <c r="L129" s="30">
        <f>K129-(K129*5%)</f>
        <v>1900</v>
      </c>
      <c r="M129" s="30">
        <f>-1*(K129-L129)</f>
        <v>-100</v>
      </c>
      <c r="N129" s="31">
        <f>M129/K129</f>
        <v>-0.05</v>
      </c>
      <c r="O129" s="71" t="str">
        <f>TEXT((M129*-1),"# ##0,00 zł")</f>
        <v>100,00 zł</v>
      </c>
      <c r="P129" s="74">
        <v>63</v>
      </c>
      <c r="Q129" t="str">
        <f>"Zmniejszenie w dziale "&amp;B129&amp;" w rozdziale "&amp;D129&amp;" w paragrafie "&amp;F129&amp;" wydatku o "&amp;TEXT((M129*-1),"# ##0,00 zł")</f>
        <v>Zmniejszenie w dziale 750 w rozdziale 75023 w paragrafie 4420 wydatku o 100,00 zł</v>
      </c>
    </row>
    <row r="130" spans="1:17" ht="22" x14ac:dyDescent="0.35">
      <c r="A130" s="14">
        <v>126</v>
      </c>
      <c r="B130" s="15" t="s">
        <v>104</v>
      </c>
      <c r="C130" s="16" t="s">
        <v>105</v>
      </c>
      <c r="D130" s="68" t="str">
        <f>D129</f>
        <v>75023</v>
      </c>
      <c r="E130" s="26"/>
      <c r="F130" s="27" t="s">
        <v>38</v>
      </c>
      <c r="G130" s="28" t="s">
        <v>39</v>
      </c>
      <c r="H130" s="29">
        <v>162400.21</v>
      </c>
      <c r="I130" s="29">
        <v>138713</v>
      </c>
      <c r="J130" s="30"/>
      <c r="K130" s="29">
        <v>220000</v>
      </c>
      <c r="L130" s="30">
        <f>K130-(K130*5%)</f>
        <v>209000</v>
      </c>
      <c r="M130" s="30">
        <f>-1*(K130-L130)</f>
        <v>-11000</v>
      </c>
      <c r="N130" s="31">
        <f>M130/K130</f>
        <v>-0.05</v>
      </c>
      <c r="O130" s="71" t="str">
        <f>TEXT((M130*-1),"# ##0,00 zł")</f>
        <v>11 000,00 zł</v>
      </c>
      <c r="P130" s="74">
        <v>64</v>
      </c>
      <c r="Q130" t="str">
        <f>"Zmniejszenie w dziale "&amp;B130&amp;" w rozdziale "&amp;D130&amp;" w paragrafie "&amp;F130&amp;" wydatku o "&amp;TEXT((M130*-1),"# ##0,00 zł")</f>
        <v>Zmniejszenie w dziale 750 w rozdziale 75023 w paragrafie 4430 wydatku o 11 000,00 zł</v>
      </c>
    </row>
    <row r="131" spans="1:17" ht="22" x14ac:dyDescent="0.35">
      <c r="A131" s="14">
        <v>127</v>
      </c>
      <c r="B131" s="15" t="s">
        <v>104</v>
      </c>
      <c r="C131" s="16" t="s">
        <v>105</v>
      </c>
      <c r="D131" s="68" t="str">
        <f>D130</f>
        <v>75023</v>
      </c>
      <c r="E131" s="26"/>
      <c r="F131" s="27" t="s">
        <v>134</v>
      </c>
      <c r="G131" s="28" t="s">
        <v>135</v>
      </c>
      <c r="H131" s="29">
        <v>158177.94</v>
      </c>
      <c r="I131" s="29">
        <v>166394.31</v>
      </c>
      <c r="J131" s="30"/>
      <c r="K131" s="29">
        <v>190409.78</v>
      </c>
      <c r="L131" s="30">
        <f>K131-(K131*5%)</f>
        <v>180889.291</v>
      </c>
      <c r="M131" s="30">
        <f>-1*(K131-L131)</f>
        <v>-9520.4890000000014</v>
      </c>
      <c r="N131" s="31">
        <f>M131/K131</f>
        <v>-5.000000000000001E-2</v>
      </c>
      <c r="O131" s="71" t="str">
        <f>TEXT((M131*-1),"# ##0,00 zł")</f>
        <v>9 520,49 zł</v>
      </c>
      <c r="P131" s="74">
        <v>65</v>
      </c>
      <c r="Q131" t="str">
        <f>"Zmniejszenie w dziale "&amp;B131&amp;" w rozdziale "&amp;D131&amp;" w paragrafie "&amp;F131&amp;" wydatku o "&amp;TEXT((M131*-1),"# ##0,00 zł")</f>
        <v>Zmniejszenie w dziale 750 w rozdziale 75023 w paragrafie 4440 wydatku o 9 520,49 zł</v>
      </c>
    </row>
    <row r="132" spans="1:17" ht="22" x14ac:dyDescent="0.35">
      <c r="A132" s="14">
        <v>128</v>
      </c>
      <c r="B132" s="15" t="s">
        <v>104</v>
      </c>
      <c r="C132" s="16" t="s">
        <v>105</v>
      </c>
      <c r="D132" s="68" t="str">
        <f>D131</f>
        <v>75023</v>
      </c>
      <c r="E132" s="26"/>
      <c r="F132" s="27" t="s">
        <v>136</v>
      </c>
      <c r="G132" s="28" t="s">
        <v>137</v>
      </c>
      <c r="H132" s="29">
        <v>66460.81</v>
      </c>
      <c r="I132" s="29">
        <v>70000</v>
      </c>
      <c r="J132" s="30"/>
      <c r="K132" s="29">
        <v>73500</v>
      </c>
      <c r="L132" s="30">
        <f>K132-(K132*5%)</f>
        <v>69825</v>
      </c>
      <c r="M132" s="30">
        <f>-1*(K132-L132)</f>
        <v>-3675</v>
      </c>
      <c r="N132" s="31">
        <f>M132/K132</f>
        <v>-0.05</v>
      </c>
      <c r="O132" s="71" t="str">
        <f>TEXT((M132*-1),"# ##0,00 zł")</f>
        <v>3 675,00 zł</v>
      </c>
      <c r="P132" s="74">
        <v>66</v>
      </c>
      <c r="Q132" t="str">
        <f>"Zmniejszenie w dziale "&amp;B132&amp;" w rozdziale "&amp;D132&amp;" w paragrafie "&amp;F132&amp;" wydatku o "&amp;TEXT((M132*-1),"# ##0,00 zł")</f>
        <v>Zmniejszenie w dziale 750 w rozdziale 75023 w paragrafie 4700 wydatku o 3 675,00 zł</v>
      </c>
    </row>
    <row r="133" spans="1:17" ht="22" x14ac:dyDescent="0.35">
      <c r="A133" s="14">
        <v>129</v>
      </c>
      <c r="B133" s="15" t="s">
        <v>104</v>
      </c>
      <c r="C133" s="16" t="s">
        <v>105</v>
      </c>
      <c r="D133" s="68" t="str">
        <f>D132</f>
        <v>75023</v>
      </c>
      <c r="E133" s="26"/>
      <c r="F133" s="27" t="s">
        <v>138</v>
      </c>
      <c r="G133" s="28" t="s">
        <v>139</v>
      </c>
      <c r="H133" s="29">
        <v>0</v>
      </c>
      <c r="I133" s="29">
        <v>24744.49</v>
      </c>
      <c r="J133" s="30"/>
      <c r="K133" s="29">
        <v>30000</v>
      </c>
      <c r="L133" s="30">
        <f>K133-(K133*5%)</f>
        <v>28500</v>
      </c>
      <c r="M133" s="30">
        <f>-1*(K133-L133)</f>
        <v>-1500</v>
      </c>
      <c r="N133" s="31">
        <f>M133/K133</f>
        <v>-0.05</v>
      </c>
      <c r="O133" s="71" t="str">
        <f>TEXT((M133*-1),"# ##0,00 zł")</f>
        <v>1 500,00 zł</v>
      </c>
      <c r="P133" s="74">
        <v>67</v>
      </c>
      <c r="Q133" t="str">
        <f>"Zmniejszenie w dziale "&amp;B133&amp;" w rozdziale "&amp;D133&amp;" w paragrafie "&amp;F133&amp;" wydatku o "&amp;TEXT((M133*-1),"# ##0,00 zł")</f>
        <v>Zmniejszenie w dziale 750 w rozdziale 75023 w paragrafie 4710 wydatku o 1 500,00 zł</v>
      </c>
    </row>
    <row r="134" spans="1:17" ht="22" x14ac:dyDescent="0.35">
      <c r="A134" s="14">
        <v>130</v>
      </c>
      <c r="B134" s="15" t="s">
        <v>104</v>
      </c>
      <c r="C134" s="16" t="s">
        <v>105</v>
      </c>
      <c r="D134" s="68" t="str">
        <f>D133</f>
        <v>75023</v>
      </c>
      <c r="E134" s="26"/>
      <c r="F134" s="27">
        <v>6059</v>
      </c>
      <c r="G134" s="28" t="s">
        <v>21</v>
      </c>
      <c r="H134" s="29">
        <v>0</v>
      </c>
      <c r="I134" s="29">
        <v>0</v>
      </c>
      <c r="J134" s="30"/>
      <c r="K134" s="29">
        <v>285000</v>
      </c>
      <c r="L134" s="30">
        <f>K134</f>
        <v>285000</v>
      </c>
      <c r="M134" s="30">
        <f>-1*(K134-L134)</f>
        <v>0</v>
      </c>
      <c r="N134" s="31">
        <f>M134/K134</f>
        <v>0</v>
      </c>
      <c r="O134" s="71"/>
    </row>
    <row r="135" spans="1:17" ht="22" x14ac:dyDescent="0.35">
      <c r="A135" s="14">
        <v>131</v>
      </c>
      <c r="B135" s="15" t="s">
        <v>104</v>
      </c>
      <c r="C135" s="16" t="s">
        <v>105</v>
      </c>
      <c r="D135" s="68" t="str">
        <f>D134</f>
        <v>75023</v>
      </c>
      <c r="E135" s="26"/>
      <c r="F135" s="27" t="s">
        <v>95</v>
      </c>
      <c r="G135" s="28" t="s">
        <v>96</v>
      </c>
      <c r="H135" s="29">
        <v>57495.26</v>
      </c>
      <c r="I135" s="29">
        <v>100000</v>
      </c>
      <c r="J135" s="30"/>
      <c r="K135" s="29">
        <v>66564.759999999995</v>
      </c>
      <c r="L135" s="30">
        <f>K135</f>
        <v>66564.759999999995</v>
      </c>
      <c r="M135" s="30">
        <f>-1*(K135-L135)</f>
        <v>0</v>
      </c>
      <c r="N135" s="31">
        <f>M135/K135</f>
        <v>0</v>
      </c>
      <c r="O135" s="71"/>
    </row>
    <row r="136" spans="1:17" ht="22" x14ac:dyDescent="0.35">
      <c r="A136" s="14">
        <v>132</v>
      </c>
      <c r="B136" s="15" t="s">
        <v>104</v>
      </c>
      <c r="C136" s="16" t="s">
        <v>105</v>
      </c>
      <c r="D136" s="68" t="str">
        <f>D135</f>
        <v>75023</v>
      </c>
      <c r="E136" s="26"/>
      <c r="F136" s="27" t="s">
        <v>140</v>
      </c>
      <c r="G136" s="28" t="s">
        <v>96</v>
      </c>
      <c r="H136" s="29">
        <v>0</v>
      </c>
      <c r="I136" s="29">
        <v>862750.03</v>
      </c>
      <c r="J136" s="30"/>
      <c r="K136" s="29">
        <v>0</v>
      </c>
      <c r="L136" s="30">
        <f>K136</f>
        <v>0</v>
      </c>
      <c r="M136" s="30">
        <f>-1*(K136-L136)</f>
        <v>0</v>
      </c>
      <c r="N136" s="31" t="e">
        <f>M136/K136</f>
        <v>#DIV/0!</v>
      </c>
      <c r="O136" s="71"/>
    </row>
    <row r="137" spans="1:17" ht="22" x14ac:dyDescent="0.35">
      <c r="A137" s="14">
        <v>133</v>
      </c>
      <c r="B137" s="15" t="s">
        <v>104</v>
      </c>
      <c r="C137" s="16" t="s">
        <v>105</v>
      </c>
      <c r="D137" s="68" t="str">
        <f>D136</f>
        <v>75023</v>
      </c>
      <c r="E137" s="26"/>
      <c r="F137" s="27" t="s">
        <v>141</v>
      </c>
      <c r="G137" s="28" t="s">
        <v>96</v>
      </c>
      <c r="H137" s="29">
        <v>0</v>
      </c>
      <c r="I137" s="29">
        <v>152250</v>
      </c>
      <c r="J137" s="30"/>
      <c r="K137" s="29">
        <v>0</v>
      </c>
      <c r="L137" s="30">
        <f>K137</f>
        <v>0</v>
      </c>
      <c r="M137" s="30">
        <f>-1*(K137-L137)</f>
        <v>0</v>
      </c>
      <c r="N137" s="31" t="e">
        <f>M137/K137</f>
        <v>#DIV/0!</v>
      </c>
      <c r="O137" s="71"/>
    </row>
    <row r="138" spans="1:17" ht="22" x14ac:dyDescent="0.35">
      <c r="A138" s="14">
        <v>134</v>
      </c>
      <c r="B138" s="15" t="s">
        <v>104</v>
      </c>
      <c r="C138" s="16" t="s">
        <v>105</v>
      </c>
      <c r="D138" s="16" t="s">
        <v>142</v>
      </c>
      <c r="E138" s="23" t="s">
        <v>142</v>
      </c>
      <c r="F138" s="22"/>
      <c r="G138" s="23" t="s">
        <v>143</v>
      </c>
      <c r="H138" s="24">
        <f>SUM(H139:H140)</f>
        <v>21325</v>
      </c>
      <c r="I138" s="24">
        <f>SUM(I139:I140)</f>
        <v>55335</v>
      </c>
      <c r="J138" s="25">
        <f>SUM(J139:J140)</f>
        <v>0</v>
      </c>
      <c r="K138" s="24">
        <f>SUM(K139:K140)</f>
        <v>0</v>
      </c>
      <c r="L138" s="25">
        <f>SUM(L139:L140)</f>
        <v>0</v>
      </c>
      <c r="M138" s="25">
        <f>SUM(M139:M140)</f>
        <v>0</v>
      </c>
      <c r="N138" s="25"/>
      <c r="O138" s="71"/>
    </row>
    <row r="139" spans="1:17" ht="22" x14ac:dyDescent="0.35">
      <c r="A139" s="14">
        <v>135</v>
      </c>
      <c r="B139" s="15" t="s">
        <v>104</v>
      </c>
      <c r="C139" s="16" t="s">
        <v>105</v>
      </c>
      <c r="D139" s="68" t="str">
        <f>D138</f>
        <v>75056</v>
      </c>
      <c r="E139" s="26"/>
      <c r="F139" s="27" t="s">
        <v>144</v>
      </c>
      <c r="G139" s="28" t="s">
        <v>145</v>
      </c>
      <c r="H139" s="29">
        <v>20340</v>
      </c>
      <c r="I139" s="29">
        <v>54770</v>
      </c>
      <c r="J139" s="30"/>
      <c r="K139" s="29">
        <v>0</v>
      </c>
      <c r="L139" s="30">
        <f>K139</f>
        <v>0</v>
      </c>
      <c r="M139" s="30">
        <f>-1*(K139-L139)</f>
        <v>0</v>
      </c>
      <c r="N139" s="31" t="e">
        <f>M139/K139</f>
        <v>#DIV/0!</v>
      </c>
      <c r="O139" s="71"/>
    </row>
    <row r="140" spans="1:17" ht="22" x14ac:dyDescent="0.35">
      <c r="A140" s="14">
        <v>136</v>
      </c>
      <c r="B140" s="15" t="s">
        <v>104</v>
      </c>
      <c r="C140" s="16" t="s">
        <v>105</v>
      </c>
      <c r="D140" s="68" t="str">
        <f>D139</f>
        <v>75056</v>
      </c>
      <c r="E140" s="26"/>
      <c r="F140" s="27" t="s">
        <v>72</v>
      </c>
      <c r="G140" s="28" t="s">
        <v>73</v>
      </c>
      <c r="H140" s="29">
        <v>985</v>
      </c>
      <c r="I140" s="29">
        <v>565</v>
      </c>
      <c r="J140" s="30"/>
      <c r="K140" s="29">
        <v>0</v>
      </c>
      <c r="L140" s="30">
        <f>K140</f>
        <v>0</v>
      </c>
      <c r="M140" s="30">
        <f>-1*(K140-L140)</f>
        <v>0</v>
      </c>
      <c r="N140" s="31" t="e">
        <f>M140/K140</f>
        <v>#DIV/0!</v>
      </c>
      <c r="O140" s="71"/>
    </row>
    <row r="141" spans="1:17" ht="22" x14ac:dyDescent="0.35">
      <c r="A141" s="14">
        <v>137</v>
      </c>
      <c r="B141" s="15" t="s">
        <v>104</v>
      </c>
      <c r="C141" s="16" t="s">
        <v>105</v>
      </c>
      <c r="D141" s="16" t="s">
        <v>146</v>
      </c>
      <c r="E141" s="23" t="s">
        <v>146</v>
      </c>
      <c r="F141" s="22"/>
      <c r="G141" s="23" t="s">
        <v>147</v>
      </c>
      <c r="H141" s="24">
        <f>SUM(H142:H150)</f>
        <v>186623.02000000002</v>
      </c>
      <c r="I141" s="24">
        <f>SUM(I142:I150)</f>
        <v>185030</v>
      </c>
      <c r="J141" s="25">
        <f>SUM(J142:J150)</f>
        <v>0</v>
      </c>
      <c r="K141" s="24">
        <f>SUM(K142:K150)</f>
        <v>240700</v>
      </c>
      <c r="L141" s="25">
        <f>SUM(L142:L150)</f>
        <v>142915</v>
      </c>
      <c r="M141" s="25">
        <f>SUM(M142:M150)</f>
        <v>-97785</v>
      </c>
      <c r="N141" s="25"/>
      <c r="O141" s="71"/>
    </row>
    <row r="142" spans="1:17" ht="22" x14ac:dyDescent="0.35">
      <c r="A142" s="14">
        <v>138</v>
      </c>
      <c r="B142" s="15" t="s">
        <v>104</v>
      </c>
      <c r="C142" s="16" t="s">
        <v>105</v>
      </c>
      <c r="D142" s="68" t="str">
        <f>D141</f>
        <v>75075</v>
      </c>
      <c r="E142" s="26"/>
      <c r="F142" s="27" t="s">
        <v>32</v>
      </c>
      <c r="G142" s="28" t="s">
        <v>33</v>
      </c>
      <c r="H142" s="29">
        <v>76.239999999999995</v>
      </c>
      <c r="I142" s="29">
        <v>500</v>
      </c>
      <c r="J142" s="30"/>
      <c r="K142" s="29">
        <v>500</v>
      </c>
      <c r="L142" s="30">
        <f>K142-(K142*5%)</f>
        <v>475</v>
      </c>
      <c r="M142" s="30">
        <f>-1*(K142-L142)</f>
        <v>-25</v>
      </c>
      <c r="N142" s="31">
        <f>M142/K142</f>
        <v>-0.05</v>
      </c>
      <c r="O142" s="71" t="str">
        <f>TEXT((M142*-1),"# ##0,00 zł")</f>
        <v>25,00 zł</v>
      </c>
      <c r="P142" s="74">
        <v>68</v>
      </c>
      <c r="Q142" t="str">
        <f>"Zmniejszenie w dziale "&amp;B142&amp;" w rozdziale "&amp;D142&amp;" w paragrafie "&amp;F142&amp;" wydatku o "&amp;TEXT((M142*-1),"# ##0,00 zł")</f>
        <v>Zmniejszenie w dziale 750 w rozdziale 75075 w paragrafie 4110 wydatku o 25,00 zł</v>
      </c>
    </row>
    <row r="143" spans="1:17" ht="22" x14ac:dyDescent="0.35">
      <c r="A143" s="14">
        <v>139</v>
      </c>
      <c r="B143" s="15" t="s">
        <v>104</v>
      </c>
      <c r="C143" s="16" t="s">
        <v>105</v>
      </c>
      <c r="D143" s="68" t="str">
        <f>D142</f>
        <v>75075</v>
      </c>
      <c r="E143" s="26"/>
      <c r="F143" s="27" t="s">
        <v>34</v>
      </c>
      <c r="G143" s="28" t="s">
        <v>35</v>
      </c>
      <c r="H143" s="29">
        <v>0</v>
      </c>
      <c r="I143" s="29">
        <v>200</v>
      </c>
      <c r="J143" s="30"/>
      <c r="K143" s="29">
        <v>200</v>
      </c>
      <c r="L143" s="30">
        <f>K143-(K143*5%)</f>
        <v>190</v>
      </c>
      <c r="M143" s="30">
        <f>-1*(K143-L143)</f>
        <v>-10</v>
      </c>
      <c r="N143" s="31">
        <f>M143/K143</f>
        <v>-0.05</v>
      </c>
      <c r="O143" s="71" t="str">
        <f>TEXT((M143*-1),"# ##0,00 zł")</f>
        <v>10,00 zł</v>
      </c>
      <c r="P143" s="74">
        <v>69</v>
      </c>
      <c r="Q143" t="str">
        <f>"Zmniejszenie w dziale "&amp;B143&amp;" w rozdziale "&amp;D143&amp;" w paragrafie "&amp;F143&amp;" wydatku o "&amp;TEXT((M143*-1),"# ##0,00 zł")</f>
        <v>Zmniejszenie w dziale 750 w rozdziale 75075 w paragrafie 4120 wydatku o 10,00 zł</v>
      </c>
    </row>
    <row r="144" spans="1:17" ht="22" x14ac:dyDescent="0.35">
      <c r="A144" s="14">
        <v>140</v>
      </c>
      <c r="B144" s="15" t="s">
        <v>104</v>
      </c>
      <c r="C144" s="16" t="s">
        <v>105</v>
      </c>
      <c r="D144" s="68" t="str">
        <f>D143</f>
        <v>75075</v>
      </c>
      <c r="E144" s="26"/>
      <c r="F144" s="27" t="s">
        <v>36</v>
      </c>
      <c r="G144" s="28" t="s">
        <v>37</v>
      </c>
      <c r="H144" s="29">
        <v>8173</v>
      </c>
      <c r="I144" s="29">
        <v>14000</v>
      </c>
      <c r="J144" s="30"/>
      <c r="K144" s="29">
        <v>25000</v>
      </c>
      <c r="L144" s="30">
        <v>15000</v>
      </c>
      <c r="M144" s="30">
        <f>-1*(K144-L144)</f>
        <v>-10000</v>
      </c>
      <c r="N144" s="82">
        <f>M144/K144</f>
        <v>-0.4</v>
      </c>
      <c r="O144" s="71" t="str">
        <f>TEXT((M144*-1),"# ##0,00 zł")</f>
        <v>10 000,00 zł</v>
      </c>
      <c r="P144" s="74">
        <v>70</v>
      </c>
      <c r="Q144" t="str">
        <f>"Zmniejszenie w dziale "&amp;B144&amp;" w rozdziale "&amp;D144&amp;" w paragrafie "&amp;F144&amp;" wydatku o "&amp;TEXT((M144*-1),"# ##0,00 zł")</f>
        <v>Zmniejszenie w dziale 750 w rozdziale 75075 w paragrafie 4170 wydatku o 10 000,00 zł</v>
      </c>
    </row>
    <row r="145" spans="1:17" ht="22" x14ac:dyDescent="0.35">
      <c r="A145" s="14">
        <v>141</v>
      </c>
      <c r="B145" s="15" t="s">
        <v>104</v>
      </c>
      <c r="C145" s="16" t="s">
        <v>105</v>
      </c>
      <c r="D145" s="68" t="str">
        <f>D144</f>
        <v>75075</v>
      </c>
      <c r="E145" s="26"/>
      <c r="F145" s="27" t="s">
        <v>72</v>
      </c>
      <c r="G145" s="28" t="s">
        <v>73</v>
      </c>
      <c r="H145" s="29">
        <v>86222.8</v>
      </c>
      <c r="I145" s="29">
        <v>100000</v>
      </c>
      <c r="J145" s="30"/>
      <c r="K145" s="29">
        <v>85000</v>
      </c>
      <c r="L145" s="30">
        <v>50000</v>
      </c>
      <c r="M145" s="30">
        <f>-1*(K145-L145)</f>
        <v>-35000</v>
      </c>
      <c r="N145" s="82">
        <f>M145/K145</f>
        <v>-0.41176470588235292</v>
      </c>
      <c r="O145" s="71" t="str">
        <f>TEXT((M145*-1),"# ##0,00 zł")</f>
        <v>35 000,00 zł</v>
      </c>
      <c r="P145" s="74">
        <v>71</v>
      </c>
      <c r="Q145" t="str">
        <f>"Zmniejszenie w dziale "&amp;B145&amp;" w rozdziale "&amp;D145&amp;" w paragrafie "&amp;F145&amp;" wydatku o "&amp;TEXT((M145*-1),"# ##0,00 zł")</f>
        <v>Zmniejszenie w dziale 750 w rozdziale 75075 w paragrafie 4210 wydatku o 35 000,00 zł</v>
      </c>
    </row>
    <row r="146" spans="1:17" ht="45" x14ac:dyDescent="0.35">
      <c r="A146" s="14">
        <v>142</v>
      </c>
      <c r="B146" s="15" t="s">
        <v>104</v>
      </c>
      <c r="C146" s="16" t="s">
        <v>105</v>
      </c>
      <c r="D146" s="68" t="str">
        <f>D145</f>
        <v>75075</v>
      </c>
      <c r="E146" s="26"/>
      <c r="F146" s="27">
        <v>4270</v>
      </c>
      <c r="G146" s="28" t="s">
        <v>19</v>
      </c>
      <c r="H146" s="29">
        <v>0</v>
      </c>
      <c r="I146" s="29">
        <v>2330</v>
      </c>
      <c r="J146" s="30"/>
      <c r="K146" s="29">
        <v>0</v>
      </c>
      <c r="L146" s="30">
        <f>K146</f>
        <v>0</v>
      </c>
      <c r="M146" s="30">
        <f>-1*(K146-L146)</f>
        <v>0</v>
      </c>
      <c r="N146" s="31" t="e">
        <f>M146/K146</f>
        <v>#DIV/0!</v>
      </c>
      <c r="O146" s="71"/>
    </row>
    <row r="147" spans="1:17" ht="22" x14ac:dyDescent="0.35">
      <c r="A147" s="14">
        <v>143</v>
      </c>
      <c r="B147" s="15" t="s">
        <v>104</v>
      </c>
      <c r="C147" s="16" t="s">
        <v>105</v>
      </c>
      <c r="D147" s="68" t="str">
        <f>D146</f>
        <v>75075</v>
      </c>
      <c r="E147" s="26"/>
      <c r="F147" s="27" t="s">
        <v>44</v>
      </c>
      <c r="G147" s="28" t="s">
        <v>15</v>
      </c>
      <c r="H147" s="29">
        <v>76900.240000000005</v>
      </c>
      <c r="I147" s="29">
        <v>50000</v>
      </c>
      <c r="J147" s="30"/>
      <c r="K147" s="29">
        <v>80000</v>
      </c>
      <c r="L147" s="30">
        <v>50000</v>
      </c>
      <c r="M147" s="30">
        <f>-1*(K147-L147)</f>
        <v>-30000</v>
      </c>
      <c r="N147" s="82">
        <f>M147/K147</f>
        <v>-0.375</v>
      </c>
      <c r="O147" s="71" t="str">
        <f>TEXT((M147*-1),"# ##0,00 zł")</f>
        <v>30 000,00 zł</v>
      </c>
      <c r="P147" s="74">
        <v>72</v>
      </c>
      <c r="Q147" t="str">
        <f>"Zmniejszenie w dziale "&amp;B147&amp;" w rozdziale "&amp;D147&amp;" w paragrafie "&amp;F147&amp;" wydatku o "&amp;TEXT((M147*-1),"# ##0,00 zł")</f>
        <v>Zmniejszenie w dziale 750 w rozdziale 75075 w paragrafie 4300 wydatku o 30 000,00 zł</v>
      </c>
    </row>
    <row r="148" spans="1:17" ht="22" x14ac:dyDescent="0.35">
      <c r="A148" s="14">
        <v>144</v>
      </c>
      <c r="B148" s="15" t="s">
        <v>104</v>
      </c>
      <c r="C148" s="16" t="s">
        <v>105</v>
      </c>
      <c r="D148" s="68" t="str">
        <f>D147</f>
        <v>75075</v>
      </c>
      <c r="E148" s="26"/>
      <c r="F148" s="27" t="s">
        <v>89</v>
      </c>
      <c r="G148" s="28" t="s">
        <v>90</v>
      </c>
      <c r="H148" s="29">
        <v>1328.4</v>
      </c>
      <c r="I148" s="29">
        <v>2000</v>
      </c>
      <c r="J148" s="30"/>
      <c r="K148" s="29">
        <v>5000</v>
      </c>
      <c r="L148" s="30">
        <v>3000</v>
      </c>
      <c r="M148" s="30">
        <f>-1*(K148-L148)</f>
        <v>-2000</v>
      </c>
      <c r="N148" s="82">
        <f>M148/K148</f>
        <v>-0.4</v>
      </c>
      <c r="O148" s="71" t="str">
        <f>TEXT((M148*-1),"# ##0,00 zł")</f>
        <v>2 000,00 zł</v>
      </c>
      <c r="P148" s="74">
        <v>73</v>
      </c>
      <c r="Q148" t="str">
        <f>"Zmniejszenie w dziale "&amp;B148&amp;" w rozdziale "&amp;D148&amp;" w paragrafie "&amp;F148&amp;" wydatku o "&amp;TEXT((M148*-1),"# ##0,00 zł")</f>
        <v>Zmniejszenie w dziale 750 w rozdziale 75075 w paragrafie 4380 wydatku o 2 000,00 zł</v>
      </c>
    </row>
    <row r="149" spans="1:17" ht="22" x14ac:dyDescent="0.35">
      <c r="A149" s="14">
        <v>145</v>
      </c>
      <c r="B149" s="15" t="s">
        <v>104</v>
      </c>
      <c r="C149" s="16" t="s">
        <v>105</v>
      </c>
      <c r="D149" s="68" t="str">
        <f>D148</f>
        <v>75075</v>
      </c>
      <c r="E149" s="26"/>
      <c r="F149" s="27" t="s">
        <v>132</v>
      </c>
      <c r="G149" s="28" t="s">
        <v>133</v>
      </c>
      <c r="H149" s="29">
        <v>1466.34</v>
      </c>
      <c r="I149" s="29">
        <v>1000</v>
      </c>
      <c r="J149" s="30"/>
      <c r="K149" s="29">
        <v>30000</v>
      </c>
      <c r="L149" s="30">
        <v>10000</v>
      </c>
      <c r="M149" s="30">
        <f>-1*(K149-L149)</f>
        <v>-20000</v>
      </c>
      <c r="N149" s="82">
        <f>M149/K149</f>
        <v>-0.66666666666666663</v>
      </c>
      <c r="O149" s="71" t="str">
        <f>TEXT((M149*-1),"# ##0,00 zł")</f>
        <v>20 000,00 zł</v>
      </c>
      <c r="P149" s="74">
        <v>74</v>
      </c>
      <c r="Q149" t="str">
        <f>"Zmniejszenie w dziale "&amp;B149&amp;" w rozdziale "&amp;D149&amp;" w paragrafie "&amp;F149&amp;" wydatku o "&amp;TEXT((M149*-1),"# ##0,00 zł")</f>
        <v>Zmniejszenie w dziale 750 w rozdziale 75075 w paragrafie 4420 wydatku o 20 000,00 zł</v>
      </c>
    </row>
    <row r="150" spans="1:17" ht="22" x14ac:dyDescent="0.35">
      <c r="A150" s="14">
        <v>146</v>
      </c>
      <c r="B150" s="15" t="s">
        <v>104</v>
      </c>
      <c r="C150" s="16" t="s">
        <v>105</v>
      </c>
      <c r="D150" s="68" t="str">
        <f>D149</f>
        <v>75075</v>
      </c>
      <c r="E150" s="26"/>
      <c r="F150" s="27" t="s">
        <v>38</v>
      </c>
      <c r="G150" s="38" t="s">
        <v>39</v>
      </c>
      <c r="H150" s="29">
        <v>12456</v>
      </c>
      <c r="I150" s="29">
        <v>15000</v>
      </c>
      <c r="J150" s="30"/>
      <c r="K150" s="29">
        <v>15000</v>
      </c>
      <c r="L150" s="30">
        <f>K150-(K150*5%)</f>
        <v>14250</v>
      </c>
      <c r="M150" s="30">
        <f>-1*(K150-L150)</f>
        <v>-750</v>
      </c>
      <c r="N150" s="31">
        <f>M150/K150</f>
        <v>-0.05</v>
      </c>
      <c r="O150" s="71" t="str">
        <f>TEXT((M150*-1),"# ##0,00 zł")</f>
        <v>750,00 zł</v>
      </c>
      <c r="P150" s="74">
        <v>75</v>
      </c>
      <c r="Q150" t="str">
        <f>"Zmniejszenie w dziale "&amp;B150&amp;" w rozdziale "&amp;D150&amp;" w paragrafie "&amp;F150&amp;" wydatku o "&amp;TEXT((M150*-1),"# ##0,00 zł")</f>
        <v>Zmniejszenie w dziale 750 w rozdziale 75075 w paragrafie 4430 wydatku o 750,00 zł</v>
      </c>
    </row>
    <row r="151" spans="1:17" ht="22" x14ac:dyDescent="0.35">
      <c r="A151" s="14">
        <v>147</v>
      </c>
      <c r="B151" s="15" t="s">
        <v>104</v>
      </c>
      <c r="C151" s="16" t="s">
        <v>105</v>
      </c>
      <c r="D151" s="16">
        <v>75077</v>
      </c>
      <c r="E151" s="23">
        <v>75077</v>
      </c>
      <c r="F151" s="22"/>
      <c r="G151" s="23" t="s">
        <v>148</v>
      </c>
      <c r="H151" s="24">
        <f>SUM(H152:H153)</f>
        <v>211068</v>
      </c>
      <c r="I151" s="24">
        <f>SUM(I152:I153)</f>
        <v>0</v>
      </c>
      <c r="J151" s="25">
        <f>SUM(J152:J153)</f>
        <v>0</v>
      </c>
      <c r="K151" s="24">
        <f>SUM(K152:K153)</f>
        <v>0</v>
      </c>
      <c r="L151" s="25">
        <f>SUM(L152:L153)</f>
        <v>0</v>
      </c>
      <c r="M151" s="25">
        <f>SUM(M152:M153)</f>
        <v>0</v>
      </c>
      <c r="N151" s="25"/>
      <c r="O151" s="71"/>
    </row>
    <row r="152" spans="1:17" ht="22" x14ac:dyDescent="0.35">
      <c r="A152" s="14">
        <v>148</v>
      </c>
      <c r="B152" s="15" t="s">
        <v>104</v>
      </c>
      <c r="C152" s="16" t="s">
        <v>105</v>
      </c>
      <c r="D152" s="68">
        <f>D151</f>
        <v>75077</v>
      </c>
      <c r="E152" s="26"/>
      <c r="F152" s="27">
        <v>4247</v>
      </c>
      <c r="G152" s="28" t="s">
        <v>149</v>
      </c>
      <c r="H152" s="29">
        <v>205000</v>
      </c>
      <c r="I152" s="29">
        <v>0</v>
      </c>
      <c r="J152" s="30"/>
      <c r="K152" s="29">
        <v>0</v>
      </c>
      <c r="L152" s="30">
        <f>K152</f>
        <v>0</v>
      </c>
      <c r="M152" s="30">
        <f>-1*(K152-L152)</f>
        <v>0</v>
      </c>
      <c r="N152" s="31" t="e">
        <f>M152/K152</f>
        <v>#DIV/0!</v>
      </c>
      <c r="O152" s="71"/>
    </row>
    <row r="153" spans="1:17" ht="22" x14ac:dyDescent="0.35">
      <c r="A153" s="14">
        <v>149</v>
      </c>
      <c r="B153" s="15" t="s">
        <v>104</v>
      </c>
      <c r="C153" s="16" t="s">
        <v>105</v>
      </c>
      <c r="D153" s="68">
        <f>D152</f>
        <v>75077</v>
      </c>
      <c r="E153" s="26"/>
      <c r="F153" s="27">
        <v>4249</v>
      </c>
      <c r="G153" s="28" t="s">
        <v>149</v>
      </c>
      <c r="H153" s="29">
        <v>6068</v>
      </c>
      <c r="I153" s="29">
        <v>0</v>
      </c>
      <c r="J153" s="30"/>
      <c r="K153" s="29">
        <v>0</v>
      </c>
      <c r="L153" s="30">
        <f>K153</f>
        <v>0</v>
      </c>
      <c r="M153" s="30">
        <f>-1*(K153-L153)</f>
        <v>0</v>
      </c>
      <c r="N153" s="31" t="e">
        <f>M153/K153</f>
        <v>#DIV/0!</v>
      </c>
      <c r="O153" s="71"/>
    </row>
    <row r="154" spans="1:17" ht="22" x14ac:dyDescent="0.35">
      <c r="A154" s="14">
        <v>150</v>
      </c>
      <c r="B154" s="15" t="s">
        <v>104</v>
      </c>
      <c r="C154" s="16" t="s">
        <v>105</v>
      </c>
      <c r="D154" s="16" t="s">
        <v>150</v>
      </c>
      <c r="E154" s="23" t="s">
        <v>150</v>
      </c>
      <c r="F154" s="22"/>
      <c r="G154" s="23" t="s">
        <v>31</v>
      </c>
      <c r="H154" s="24">
        <f>SUM(H155:H167)</f>
        <v>1673816.89</v>
      </c>
      <c r="I154" s="24">
        <f>SUM(I155:I167)</f>
        <v>1229384</v>
      </c>
      <c r="J154" s="25">
        <f>SUM(J155:J167)</f>
        <v>0</v>
      </c>
      <c r="K154" s="24">
        <f>SUM(K155:K167)</f>
        <v>517443</v>
      </c>
      <c r="L154" s="25">
        <f>SUM(L155:L167)</f>
        <v>503470.85</v>
      </c>
      <c r="M154" s="25">
        <f>SUM(M155:M167)</f>
        <v>-13972.149999999994</v>
      </c>
      <c r="N154" s="25"/>
      <c r="O154" s="71"/>
    </row>
    <row r="155" spans="1:17" ht="22" x14ac:dyDescent="0.35">
      <c r="A155" s="14">
        <v>151</v>
      </c>
      <c r="B155" s="15" t="s">
        <v>104</v>
      </c>
      <c r="C155" s="16" t="s">
        <v>105</v>
      </c>
      <c r="D155" s="68" t="str">
        <f>D154</f>
        <v>75095</v>
      </c>
      <c r="E155" s="26"/>
      <c r="F155" s="27" t="s">
        <v>112</v>
      </c>
      <c r="G155" s="28" t="s">
        <v>113</v>
      </c>
      <c r="H155" s="29">
        <v>234000</v>
      </c>
      <c r="I155" s="29">
        <v>234000</v>
      </c>
      <c r="J155" s="30"/>
      <c r="K155" s="29">
        <v>234000</v>
      </c>
      <c r="L155" s="30">
        <f>K155</f>
        <v>234000</v>
      </c>
      <c r="M155" s="30">
        <f>-1*(K155-L155)</f>
        <v>0</v>
      </c>
      <c r="N155" s="31">
        <f>M155/K155</f>
        <v>0</v>
      </c>
      <c r="O155" s="71"/>
    </row>
    <row r="156" spans="1:17" ht="22" x14ac:dyDescent="0.35">
      <c r="A156" s="14">
        <v>152</v>
      </c>
      <c r="B156" s="15" t="s">
        <v>104</v>
      </c>
      <c r="C156" s="16" t="s">
        <v>105</v>
      </c>
      <c r="D156" s="68" t="str">
        <f>D155</f>
        <v>75095</v>
      </c>
      <c r="E156" s="26"/>
      <c r="F156" s="27">
        <v>3040</v>
      </c>
      <c r="G156" s="28" t="s">
        <v>145</v>
      </c>
      <c r="H156" s="29">
        <v>4000</v>
      </c>
      <c r="I156" s="29">
        <v>0</v>
      </c>
      <c r="J156" s="30"/>
      <c r="K156" s="29">
        <v>0</v>
      </c>
      <c r="L156" s="30">
        <f>K156</f>
        <v>0</v>
      </c>
      <c r="M156" s="30">
        <f>-1*(K156-L156)</f>
        <v>0</v>
      </c>
      <c r="N156" s="31" t="e">
        <f>M156/K156</f>
        <v>#DIV/0!</v>
      </c>
      <c r="O156" s="71"/>
    </row>
    <row r="157" spans="1:17" ht="22" x14ac:dyDescent="0.35">
      <c r="A157" s="14">
        <v>153</v>
      </c>
      <c r="B157" s="15" t="s">
        <v>104</v>
      </c>
      <c r="C157" s="16" t="s">
        <v>105</v>
      </c>
      <c r="D157" s="68" t="str">
        <f>D156</f>
        <v>75095</v>
      </c>
      <c r="E157" s="26"/>
      <c r="F157" s="27" t="s">
        <v>32</v>
      </c>
      <c r="G157" s="28" t="s">
        <v>33</v>
      </c>
      <c r="H157" s="29">
        <v>617.62</v>
      </c>
      <c r="I157" s="29">
        <v>2500</v>
      </c>
      <c r="J157" s="30"/>
      <c r="K157" s="29">
        <v>2500</v>
      </c>
      <c r="L157" s="30">
        <f>K157-(K157*5%)</f>
        <v>2375</v>
      </c>
      <c r="M157" s="30">
        <f>-1*(K157-L157)</f>
        <v>-125</v>
      </c>
      <c r="N157" s="31">
        <f>M157/K157</f>
        <v>-0.05</v>
      </c>
      <c r="O157" s="71" t="str">
        <f>TEXT((M157*-1),"# ##0,00 zł")</f>
        <v>125,00 zł</v>
      </c>
      <c r="P157" s="74">
        <v>76</v>
      </c>
      <c r="Q157" t="str">
        <f>"Zmniejszenie w dziale "&amp;B157&amp;" w rozdziale "&amp;D157&amp;" w paragrafie "&amp;F157&amp;" wydatku o "&amp;TEXT((M157*-1),"# ##0,00 zł")</f>
        <v>Zmniejszenie w dziale 750 w rozdziale 75095 w paragrafie 4110 wydatku o 125,00 zł</v>
      </c>
    </row>
    <row r="158" spans="1:17" ht="27" x14ac:dyDescent="0.35">
      <c r="A158" s="14">
        <v>154</v>
      </c>
      <c r="B158" s="15" t="s">
        <v>104</v>
      </c>
      <c r="C158" s="16" t="s">
        <v>105</v>
      </c>
      <c r="D158" s="68" t="str">
        <f>D157</f>
        <v>75095</v>
      </c>
      <c r="E158" s="26"/>
      <c r="F158" s="27" t="s">
        <v>34</v>
      </c>
      <c r="G158" s="28" t="s">
        <v>35</v>
      </c>
      <c r="H158" s="29">
        <v>0</v>
      </c>
      <c r="I158" s="29">
        <v>320</v>
      </c>
      <c r="J158" s="30"/>
      <c r="K158" s="29">
        <v>320</v>
      </c>
      <c r="L158" s="30">
        <f>K158-(K158*5%)</f>
        <v>304</v>
      </c>
      <c r="M158" s="30">
        <f>-1*(K158-L158)</f>
        <v>-16</v>
      </c>
      <c r="N158" s="31">
        <f>M158/K158</f>
        <v>-0.05</v>
      </c>
      <c r="O158" s="71" t="str">
        <f>TEXT((M158*-1),"# ##0,00 zł")</f>
        <v>16,00 zł</v>
      </c>
      <c r="P158" s="74">
        <v>77</v>
      </c>
      <c r="Q158" t="str">
        <f>"Zmniejszenie w dziale "&amp;B158&amp;" w rozdziale "&amp;D158&amp;" w paragrafie "&amp;F158&amp;" wydatku o "&amp;TEXT((M158*-1),"# ##0,00 zł")</f>
        <v>Zmniejszenie w dziale 750 w rozdziale 75095 w paragrafie 4120 wydatku o 16,00 zł</v>
      </c>
    </row>
    <row r="159" spans="1:17" ht="22" x14ac:dyDescent="0.35">
      <c r="A159" s="14">
        <v>155</v>
      </c>
      <c r="B159" s="15" t="s">
        <v>104</v>
      </c>
      <c r="C159" s="16" t="s">
        <v>105</v>
      </c>
      <c r="D159" s="68" t="str">
        <f>D158</f>
        <v>75095</v>
      </c>
      <c r="E159" s="26"/>
      <c r="F159" s="27" t="s">
        <v>36</v>
      </c>
      <c r="G159" s="28" t="s">
        <v>37</v>
      </c>
      <c r="H159" s="29">
        <v>19284.37</v>
      </c>
      <c r="I159" s="29">
        <v>20000</v>
      </c>
      <c r="J159" s="30"/>
      <c r="K159" s="29">
        <v>18900</v>
      </c>
      <c r="L159" s="30">
        <f>K159-(K159*5%)</f>
        <v>17955</v>
      </c>
      <c r="M159" s="30">
        <f>-1*(K159-L159)</f>
        <v>-945</v>
      </c>
      <c r="N159" s="31">
        <f>M159/K159</f>
        <v>-0.05</v>
      </c>
      <c r="O159" s="71" t="str">
        <f>TEXT((M159*-1),"# ##0,00 zł")</f>
        <v>945,00 zł</v>
      </c>
      <c r="P159" s="74">
        <v>78</v>
      </c>
      <c r="Q159" t="str">
        <f>"Zmniejszenie w dziale "&amp;B159&amp;" w rozdziale "&amp;D159&amp;" w paragrafie "&amp;F159&amp;" wydatku o "&amp;TEXT((M159*-1),"# ##0,00 zł")</f>
        <v>Zmniejszenie w dziale 750 w rozdziale 75095 w paragrafie 4170 wydatku o 945,00 zł</v>
      </c>
    </row>
    <row r="160" spans="1:17" ht="22" x14ac:dyDescent="0.35">
      <c r="A160" s="14">
        <v>156</v>
      </c>
      <c r="B160" s="15" t="s">
        <v>104</v>
      </c>
      <c r="C160" s="16" t="s">
        <v>105</v>
      </c>
      <c r="D160" s="68" t="str">
        <f>D159</f>
        <v>75095</v>
      </c>
      <c r="E160" s="26"/>
      <c r="F160" s="50" t="s">
        <v>151</v>
      </c>
      <c r="G160" s="51" t="s">
        <v>152</v>
      </c>
      <c r="H160" s="52">
        <v>0</v>
      </c>
      <c r="I160" s="52">
        <v>4000</v>
      </c>
      <c r="J160" s="33"/>
      <c r="K160" s="52">
        <v>4000</v>
      </c>
      <c r="L160" s="53">
        <f>K160</f>
        <v>4000</v>
      </c>
      <c r="M160" s="30">
        <f>-1*(K160-L160)</f>
        <v>0</v>
      </c>
      <c r="N160" s="31">
        <f>M160/K160</f>
        <v>0</v>
      </c>
      <c r="O160" s="71"/>
    </row>
    <row r="161" spans="1:17" ht="22" x14ac:dyDescent="0.35">
      <c r="A161" s="14">
        <v>157</v>
      </c>
      <c r="B161" s="15" t="s">
        <v>104</v>
      </c>
      <c r="C161" s="16" t="s">
        <v>105</v>
      </c>
      <c r="D161" s="68" t="str">
        <f>D160</f>
        <v>75095</v>
      </c>
      <c r="E161" s="26"/>
      <c r="F161" s="27" t="s">
        <v>72</v>
      </c>
      <c r="G161" s="28" t="s">
        <v>73</v>
      </c>
      <c r="H161" s="29">
        <v>49670.04</v>
      </c>
      <c r="I161" s="29">
        <v>42200</v>
      </c>
      <c r="J161" s="30"/>
      <c r="K161" s="29">
        <v>10000</v>
      </c>
      <c r="L161" s="30">
        <f>K161-(K161*5%)</f>
        <v>9500</v>
      </c>
      <c r="M161" s="30">
        <f>-1*(K161-L161)</f>
        <v>-500</v>
      </c>
      <c r="N161" s="31">
        <f>M161/K161</f>
        <v>-0.05</v>
      </c>
      <c r="O161" s="71" t="str">
        <f>TEXT((M161*-1),"# ##0,00 zł")</f>
        <v>500,00 zł</v>
      </c>
      <c r="P161" s="74">
        <v>79</v>
      </c>
      <c r="Q161" t="str">
        <f>"Zmniejszenie w dziale "&amp;B161&amp;" w rozdziale "&amp;D161&amp;" w paragrafie "&amp;F161&amp;" wydatku o "&amp;TEXT((M161*-1),"# ##0,00 zł")</f>
        <v>Zmniejszenie w dziale 750 w rozdziale 75095 w paragrafie 4210 wydatku o 500,00 zł</v>
      </c>
    </row>
    <row r="162" spans="1:17" ht="22" x14ac:dyDescent="0.35">
      <c r="A162" s="14">
        <v>158</v>
      </c>
      <c r="B162" s="15" t="s">
        <v>104</v>
      </c>
      <c r="C162" s="16" t="s">
        <v>105</v>
      </c>
      <c r="D162" s="68" t="str">
        <f>D161</f>
        <v>75095</v>
      </c>
      <c r="E162" s="26"/>
      <c r="F162" s="27" t="s">
        <v>44</v>
      </c>
      <c r="G162" s="28" t="s">
        <v>15</v>
      </c>
      <c r="H162" s="29">
        <v>109401.12</v>
      </c>
      <c r="I162" s="29">
        <v>135141</v>
      </c>
      <c r="J162" s="30"/>
      <c r="K162" s="29">
        <v>112723</v>
      </c>
      <c r="L162" s="30">
        <f>K162-(K162*5%)</f>
        <v>107086.85</v>
      </c>
      <c r="M162" s="30">
        <f>-1*(K162-L162)</f>
        <v>-5636.1499999999942</v>
      </c>
      <c r="N162" s="31">
        <f>M162/K162</f>
        <v>-4.9999999999999947E-2</v>
      </c>
      <c r="O162" s="71" t="str">
        <f>TEXT((M162*-1),"# ##0,00 zł")</f>
        <v>5 636,15 zł</v>
      </c>
      <c r="P162" s="74">
        <v>80</v>
      </c>
      <c r="Q162" t="str">
        <f>"Zmniejszenie w dziale "&amp;B162&amp;" w rozdziale "&amp;D162&amp;" w paragrafie "&amp;F162&amp;" wydatku o "&amp;TEXT((M162*-1),"# ##0,00 zł")</f>
        <v>Zmniejszenie w dziale 750 w rozdziale 75095 w paragrafie 4300 wydatku o 5 636,15 zł</v>
      </c>
    </row>
    <row r="163" spans="1:17" ht="22" x14ac:dyDescent="0.35">
      <c r="A163" s="14">
        <v>159</v>
      </c>
      <c r="B163" s="15" t="s">
        <v>104</v>
      </c>
      <c r="C163" s="16" t="s">
        <v>105</v>
      </c>
      <c r="D163" s="68" t="str">
        <f>D162</f>
        <v>75095</v>
      </c>
      <c r="E163" s="26"/>
      <c r="F163" s="27" t="s">
        <v>38</v>
      </c>
      <c r="G163" s="28" t="s">
        <v>39</v>
      </c>
      <c r="H163" s="29">
        <v>55589.1</v>
      </c>
      <c r="I163" s="29">
        <v>58999</v>
      </c>
      <c r="J163" s="30"/>
      <c r="K163" s="29">
        <v>60000</v>
      </c>
      <c r="L163" s="30">
        <f>K163-(K163*5%)</f>
        <v>57000</v>
      </c>
      <c r="M163" s="30">
        <f>-1*(K163-L163)</f>
        <v>-3000</v>
      </c>
      <c r="N163" s="31">
        <f>M163/K163</f>
        <v>-0.05</v>
      </c>
      <c r="O163" s="71" t="str">
        <f>TEXT((M163*-1),"# ##0,00 zł")</f>
        <v>3 000,00 zł</v>
      </c>
      <c r="P163" s="74">
        <v>81</v>
      </c>
      <c r="Q163" t="str">
        <f>"Zmniejszenie w dziale "&amp;B163&amp;" w rozdziale "&amp;D163&amp;" w paragrafie "&amp;F163&amp;" wydatku o "&amp;TEXT((M163*-1),"# ##0,00 zł")</f>
        <v>Zmniejszenie w dziale 750 w rozdziale 75095 w paragrafie 4430 wydatku o 3 000,00 zł</v>
      </c>
    </row>
    <row r="164" spans="1:17" ht="22" x14ac:dyDescent="0.35">
      <c r="A164" s="14">
        <v>160</v>
      </c>
      <c r="B164" s="15" t="s">
        <v>104</v>
      </c>
      <c r="C164" s="16" t="s">
        <v>105</v>
      </c>
      <c r="D164" s="68" t="str">
        <f>D163</f>
        <v>75095</v>
      </c>
      <c r="E164" s="26"/>
      <c r="F164" s="27" t="s">
        <v>153</v>
      </c>
      <c r="G164" s="28" t="s">
        <v>84</v>
      </c>
      <c r="H164" s="29">
        <v>685564</v>
      </c>
      <c r="I164" s="29">
        <v>699325</v>
      </c>
      <c r="J164" s="30"/>
      <c r="K164" s="29">
        <v>50000</v>
      </c>
      <c r="L164" s="30">
        <f>K164-(K164*5%)</f>
        <v>47500</v>
      </c>
      <c r="M164" s="30">
        <f>-1*(K164-L164)</f>
        <v>-2500</v>
      </c>
      <c r="N164" s="31">
        <f>M164/K164</f>
        <v>-0.05</v>
      </c>
      <c r="O164" s="71" t="str">
        <f>TEXT((M164*-1),"# ##0,00 zł")</f>
        <v>2 500,00 zł</v>
      </c>
      <c r="P164" s="74">
        <v>82</v>
      </c>
      <c r="Q164" t="str">
        <f>"Zmniejszenie w dziale "&amp;B164&amp;" w rozdziale "&amp;D164&amp;" w paragrafie "&amp;F164&amp;" wydatku o "&amp;TEXT((M164*-1),"# ##0,00 zł")</f>
        <v>Zmniejszenie w dziale 750 w rozdziale 75095 w paragrafie 4480 wydatku o 2 500,00 zł</v>
      </c>
    </row>
    <row r="165" spans="1:17" ht="22" x14ac:dyDescent="0.35">
      <c r="A165" s="14">
        <v>161</v>
      </c>
      <c r="B165" s="15" t="s">
        <v>104</v>
      </c>
      <c r="C165" s="16" t="s">
        <v>105</v>
      </c>
      <c r="D165" s="68" t="str">
        <f>D164</f>
        <v>75095</v>
      </c>
      <c r="E165" s="26"/>
      <c r="F165" s="27" t="s">
        <v>154</v>
      </c>
      <c r="G165" s="28" t="s">
        <v>155</v>
      </c>
      <c r="H165" s="29">
        <v>890</v>
      </c>
      <c r="I165" s="29">
        <v>899</v>
      </c>
      <c r="J165" s="30"/>
      <c r="K165" s="29">
        <v>0</v>
      </c>
      <c r="L165" s="30">
        <f>K165</f>
        <v>0</v>
      </c>
      <c r="M165" s="30">
        <f>-1*(K165-L165)</f>
        <v>0</v>
      </c>
      <c r="N165" s="31" t="e">
        <f>M165/K165</f>
        <v>#DIV/0!</v>
      </c>
      <c r="O165" s="71"/>
    </row>
    <row r="166" spans="1:17" ht="45" x14ac:dyDescent="0.35">
      <c r="A166" s="14">
        <v>162</v>
      </c>
      <c r="B166" s="15" t="s">
        <v>104</v>
      </c>
      <c r="C166" s="16" t="s">
        <v>105</v>
      </c>
      <c r="D166" s="68" t="str">
        <f>D165</f>
        <v>75095</v>
      </c>
      <c r="E166" s="26"/>
      <c r="F166" s="27">
        <v>4580</v>
      </c>
      <c r="G166" s="28" t="s">
        <v>156</v>
      </c>
      <c r="H166" s="29">
        <v>500878</v>
      </c>
      <c r="I166" s="29">
        <v>0</v>
      </c>
      <c r="J166" s="30"/>
      <c r="K166" s="29">
        <v>0</v>
      </c>
      <c r="L166" s="30">
        <f>K166</f>
        <v>0</v>
      </c>
      <c r="M166" s="30">
        <f>-1*(K166-L166)</f>
        <v>0</v>
      </c>
      <c r="N166" s="31" t="e">
        <f>M166/K166</f>
        <v>#DIV/0!</v>
      </c>
      <c r="O166" s="71"/>
    </row>
    <row r="167" spans="1:17" ht="27" x14ac:dyDescent="0.35">
      <c r="A167" s="14">
        <v>163</v>
      </c>
      <c r="B167" s="15" t="s">
        <v>104</v>
      </c>
      <c r="C167" s="16" t="s">
        <v>105</v>
      </c>
      <c r="D167" s="68" t="str">
        <f>D166</f>
        <v>75095</v>
      </c>
      <c r="E167" s="26"/>
      <c r="F167" s="27" t="s">
        <v>93</v>
      </c>
      <c r="G167" s="28" t="s">
        <v>94</v>
      </c>
      <c r="H167" s="29">
        <v>13922.64</v>
      </c>
      <c r="I167" s="29">
        <v>32000</v>
      </c>
      <c r="J167" s="30"/>
      <c r="K167" s="29">
        <v>25000</v>
      </c>
      <c r="L167" s="30">
        <f>K167-(K167*5%)</f>
        <v>23750</v>
      </c>
      <c r="M167" s="30">
        <f>-1*(K167-L167)</f>
        <v>-1250</v>
      </c>
      <c r="N167" s="31">
        <f>M167/K167</f>
        <v>-0.05</v>
      </c>
      <c r="O167" s="71" t="str">
        <f>TEXT((M167*-1),"# ##0,00 zł")</f>
        <v>1 250,00 zł</v>
      </c>
      <c r="P167" s="74">
        <v>83</v>
      </c>
      <c r="Q167" t="str">
        <f>"Zmniejszenie w dziale "&amp;B167&amp;" w rozdziale "&amp;D167&amp;" w paragrafie "&amp;F167&amp;" wydatku o "&amp;TEXT((M167*-1),"# ##0,00 zł")</f>
        <v>Zmniejszenie w dziale 750 w rozdziale 75095 w paragrafie 4610 wydatku o 1 250,00 zł</v>
      </c>
    </row>
    <row r="168" spans="1:17" ht="54" x14ac:dyDescent="0.35">
      <c r="A168" s="14">
        <v>164</v>
      </c>
      <c r="B168" s="15" t="s">
        <v>157</v>
      </c>
      <c r="C168" s="39" t="s">
        <v>158</v>
      </c>
      <c r="D168" s="39"/>
      <c r="E168" s="17"/>
      <c r="F168" s="18"/>
      <c r="G168" s="16" t="s">
        <v>158</v>
      </c>
      <c r="H168" s="19">
        <f>H169+H173</f>
        <v>202807</v>
      </c>
      <c r="I168" s="19">
        <f>I169+I173</f>
        <v>6339</v>
      </c>
      <c r="J168" s="20">
        <f>J169+J173</f>
        <v>0</v>
      </c>
      <c r="K168" s="19">
        <f>K169+K173</f>
        <v>6489.0000000000009</v>
      </c>
      <c r="L168" s="20">
        <f>L169+L173</f>
        <v>6489.0000000000009</v>
      </c>
      <c r="M168" s="20">
        <f>M169+M173</f>
        <v>0</v>
      </c>
      <c r="N168" s="20"/>
      <c r="O168" s="71"/>
    </row>
    <row r="169" spans="1:17" ht="22" x14ac:dyDescent="0.35">
      <c r="A169" s="14">
        <v>165</v>
      </c>
      <c r="B169" s="15" t="s">
        <v>157</v>
      </c>
      <c r="C169" s="39" t="s">
        <v>158</v>
      </c>
      <c r="D169" s="39" t="s">
        <v>159</v>
      </c>
      <c r="E169" s="23" t="s">
        <v>159</v>
      </c>
      <c r="F169" s="22"/>
      <c r="G169" s="23" t="s">
        <v>160</v>
      </c>
      <c r="H169" s="24">
        <f>SUM(H170:H172)</f>
        <v>6330</v>
      </c>
      <c r="I169" s="24">
        <f>SUM(I170:I172)</f>
        <v>6339</v>
      </c>
      <c r="J169" s="25">
        <f>SUM(J170:J172)</f>
        <v>0</v>
      </c>
      <c r="K169" s="24">
        <f>SUM(K170:K172)</f>
        <v>6489.0000000000009</v>
      </c>
      <c r="L169" s="25">
        <f>SUM(L170:L172)</f>
        <v>6489.0000000000009</v>
      </c>
      <c r="M169" s="25">
        <f>SUM(M170:M172)</f>
        <v>0</v>
      </c>
      <c r="N169" s="25"/>
      <c r="O169" s="71"/>
    </row>
    <row r="170" spans="1:17" ht="22" x14ac:dyDescent="0.35">
      <c r="A170" s="14">
        <v>166</v>
      </c>
      <c r="B170" s="15" t="s">
        <v>157</v>
      </c>
      <c r="C170" s="39" t="s">
        <v>158</v>
      </c>
      <c r="D170" s="68" t="str">
        <f>D169</f>
        <v>75101</v>
      </c>
      <c r="E170" s="26"/>
      <c r="F170" s="27" t="s">
        <v>108</v>
      </c>
      <c r="G170" s="28" t="s">
        <v>109</v>
      </c>
      <c r="H170" s="29">
        <v>5291</v>
      </c>
      <c r="I170" s="29">
        <v>5298.4</v>
      </c>
      <c r="J170" s="30"/>
      <c r="K170" s="29">
        <v>5423.77</v>
      </c>
      <c r="L170" s="30">
        <f>K170</f>
        <v>5423.77</v>
      </c>
      <c r="M170" s="30">
        <f>-1*(K170-L170)</f>
        <v>0</v>
      </c>
      <c r="N170" s="31">
        <f>M170/K170</f>
        <v>0</v>
      </c>
      <c r="O170" s="71"/>
    </row>
    <row r="171" spans="1:17" ht="22" x14ac:dyDescent="0.35">
      <c r="A171" s="14">
        <v>167</v>
      </c>
      <c r="B171" s="15" t="s">
        <v>157</v>
      </c>
      <c r="C171" s="39" t="s">
        <v>158</v>
      </c>
      <c r="D171" s="68" t="str">
        <f>D170</f>
        <v>75101</v>
      </c>
      <c r="E171" s="26"/>
      <c r="F171" s="27" t="s">
        <v>32</v>
      </c>
      <c r="G171" s="28" t="s">
        <v>33</v>
      </c>
      <c r="H171" s="29">
        <v>910</v>
      </c>
      <c r="I171" s="29">
        <v>910.79</v>
      </c>
      <c r="J171" s="30"/>
      <c r="K171" s="29">
        <v>932.35</v>
      </c>
      <c r="L171" s="30">
        <f>K171</f>
        <v>932.35</v>
      </c>
      <c r="M171" s="30">
        <f>-1*(K171-L171)</f>
        <v>0</v>
      </c>
      <c r="N171" s="31">
        <f>M171/K171</f>
        <v>0</v>
      </c>
      <c r="O171" s="71"/>
    </row>
    <row r="172" spans="1:17" ht="22" x14ac:dyDescent="0.35">
      <c r="A172" s="14">
        <v>168</v>
      </c>
      <c r="B172" s="15" t="s">
        <v>157</v>
      </c>
      <c r="C172" s="39" t="s">
        <v>158</v>
      </c>
      <c r="D172" s="68" t="str">
        <f>D171</f>
        <v>75101</v>
      </c>
      <c r="E172" s="26"/>
      <c r="F172" s="27" t="s">
        <v>34</v>
      </c>
      <c r="G172" s="28" t="s">
        <v>35</v>
      </c>
      <c r="H172" s="29">
        <v>129</v>
      </c>
      <c r="I172" s="29">
        <v>129.81</v>
      </c>
      <c r="J172" s="30"/>
      <c r="K172" s="29">
        <v>132.88</v>
      </c>
      <c r="L172" s="30">
        <f>K172</f>
        <v>132.88</v>
      </c>
      <c r="M172" s="30">
        <f>-1*(K172-L172)</f>
        <v>0</v>
      </c>
      <c r="N172" s="31">
        <f>M172/K172</f>
        <v>0</v>
      </c>
      <c r="O172" s="71"/>
    </row>
    <row r="173" spans="1:17" ht="22" x14ac:dyDescent="0.35">
      <c r="A173" s="14">
        <v>169</v>
      </c>
      <c r="B173" s="15" t="s">
        <v>157</v>
      </c>
      <c r="C173" s="39" t="s">
        <v>158</v>
      </c>
      <c r="D173" s="39">
        <v>75107</v>
      </c>
      <c r="E173" s="23">
        <v>75107</v>
      </c>
      <c r="F173" s="22"/>
      <c r="G173" s="23" t="s">
        <v>161</v>
      </c>
      <c r="H173" s="24">
        <f>SUM(H174:H181)</f>
        <v>196477</v>
      </c>
      <c r="I173" s="24">
        <f>SUM(I174:I181)</f>
        <v>0</v>
      </c>
      <c r="J173" s="25">
        <f>SUM(J174:J181)</f>
        <v>0</v>
      </c>
      <c r="K173" s="24">
        <f>SUM(K174:K181)</f>
        <v>0</v>
      </c>
      <c r="L173" s="25">
        <f>SUM(L174:L181)</f>
        <v>0</v>
      </c>
      <c r="M173" s="25">
        <f>SUM(M174:M181)</f>
        <v>0</v>
      </c>
      <c r="N173" s="25"/>
      <c r="O173" s="71"/>
    </row>
    <row r="174" spans="1:17" ht="22" x14ac:dyDescent="0.35">
      <c r="A174" s="14">
        <v>170</v>
      </c>
      <c r="B174" s="15" t="s">
        <v>157</v>
      </c>
      <c r="C174" s="39" t="s">
        <v>158</v>
      </c>
      <c r="D174" s="68">
        <f>D173</f>
        <v>75107</v>
      </c>
      <c r="E174" s="26"/>
      <c r="F174" s="27">
        <v>3030</v>
      </c>
      <c r="G174" s="28" t="s">
        <v>113</v>
      </c>
      <c r="H174" s="29">
        <v>117233.59</v>
      </c>
      <c r="I174" s="29">
        <v>0</v>
      </c>
      <c r="J174" s="30"/>
      <c r="K174" s="29">
        <v>0</v>
      </c>
      <c r="L174" s="30">
        <f>K174</f>
        <v>0</v>
      </c>
      <c r="M174" s="30">
        <f>-1*(K174-L174)</f>
        <v>0</v>
      </c>
      <c r="N174" s="31" t="e">
        <f>M174/K174</f>
        <v>#DIV/0!</v>
      </c>
      <c r="O174" s="71"/>
    </row>
    <row r="175" spans="1:17" ht="22" x14ac:dyDescent="0.35">
      <c r="A175" s="14">
        <v>171</v>
      </c>
      <c r="B175" s="15" t="s">
        <v>157</v>
      </c>
      <c r="C175" s="39" t="s">
        <v>158</v>
      </c>
      <c r="D175" s="68">
        <f>D174</f>
        <v>75107</v>
      </c>
      <c r="E175" s="26"/>
      <c r="F175" s="27" t="s">
        <v>32</v>
      </c>
      <c r="G175" s="28" t="s">
        <v>33</v>
      </c>
      <c r="H175" s="29">
        <v>9290.19</v>
      </c>
      <c r="I175" s="29">
        <v>0</v>
      </c>
      <c r="J175" s="30"/>
      <c r="K175" s="29">
        <v>0</v>
      </c>
      <c r="L175" s="30">
        <f>K175</f>
        <v>0</v>
      </c>
      <c r="M175" s="30">
        <f>-1*(K175-L175)</f>
        <v>0</v>
      </c>
      <c r="N175" s="31" t="e">
        <f>M175/K175</f>
        <v>#DIV/0!</v>
      </c>
      <c r="O175" s="71"/>
    </row>
    <row r="176" spans="1:17" ht="22" x14ac:dyDescent="0.35">
      <c r="A176" s="14">
        <v>172</v>
      </c>
      <c r="B176" s="15" t="s">
        <v>157</v>
      </c>
      <c r="C176" s="39" t="s">
        <v>158</v>
      </c>
      <c r="D176" s="68">
        <f>D175</f>
        <v>75107</v>
      </c>
      <c r="E176" s="26"/>
      <c r="F176" s="27" t="s">
        <v>34</v>
      </c>
      <c r="G176" s="28" t="s">
        <v>35</v>
      </c>
      <c r="H176" s="29">
        <v>1104.21</v>
      </c>
      <c r="I176" s="29">
        <v>0</v>
      </c>
      <c r="J176" s="30"/>
      <c r="K176" s="29">
        <v>0</v>
      </c>
      <c r="L176" s="30">
        <f>K176</f>
        <v>0</v>
      </c>
      <c r="M176" s="30">
        <f>-1*(K176-L176)</f>
        <v>0</v>
      </c>
      <c r="N176" s="31" t="e">
        <f>M176/K176</f>
        <v>#DIV/0!</v>
      </c>
      <c r="O176" s="71"/>
    </row>
    <row r="177" spans="1:15" ht="22" x14ac:dyDescent="0.35">
      <c r="A177" s="14">
        <v>173</v>
      </c>
      <c r="B177" s="15" t="s">
        <v>157</v>
      </c>
      <c r="C177" s="39" t="s">
        <v>158</v>
      </c>
      <c r="D177" s="68">
        <f>D176</f>
        <v>75107</v>
      </c>
      <c r="E177" s="26"/>
      <c r="F177" s="27">
        <v>4170</v>
      </c>
      <c r="G177" s="28" t="s">
        <v>37</v>
      </c>
      <c r="H177" s="29">
        <v>61906.04</v>
      </c>
      <c r="I177" s="29">
        <v>0</v>
      </c>
      <c r="J177" s="30"/>
      <c r="K177" s="29">
        <v>0</v>
      </c>
      <c r="L177" s="30">
        <f>K177</f>
        <v>0</v>
      </c>
      <c r="M177" s="30">
        <f>-1*(K177-L177)</f>
        <v>0</v>
      </c>
      <c r="N177" s="31" t="e">
        <f>M177/K177</f>
        <v>#DIV/0!</v>
      </c>
      <c r="O177" s="71"/>
    </row>
    <row r="178" spans="1:15" ht="22" x14ac:dyDescent="0.35">
      <c r="A178" s="14">
        <v>174</v>
      </c>
      <c r="B178" s="15" t="s">
        <v>157</v>
      </c>
      <c r="C178" s="39" t="s">
        <v>158</v>
      </c>
      <c r="D178" s="68">
        <f>D177</f>
        <v>75107</v>
      </c>
      <c r="E178" s="26"/>
      <c r="F178" s="27">
        <v>4210</v>
      </c>
      <c r="G178" s="28" t="s">
        <v>73</v>
      </c>
      <c r="H178" s="29">
        <v>3447.63</v>
      </c>
      <c r="I178" s="29">
        <v>0</v>
      </c>
      <c r="J178" s="30"/>
      <c r="K178" s="29">
        <v>0</v>
      </c>
      <c r="L178" s="30">
        <f>K178</f>
        <v>0</v>
      </c>
      <c r="M178" s="30">
        <f>-1*(K178-L178)</f>
        <v>0</v>
      </c>
      <c r="N178" s="31" t="e">
        <f>M178/K178</f>
        <v>#DIV/0!</v>
      </c>
      <c r="O178" s="71"/>
    </row>
    <row r="179" spans="1:15" ht="22" x14ac:dyDescent="0.35">
      <c r="A179" s="14">
        <v>175</v>
      </c>
      <c r="B179" s="15" t="s">
        <v>157</v>
      </c>
      <c r="C179" s="39" t="s">
        <v>158</v>
      </c>
      <c r="D179" s="68">
        <f>D178</f>
        <v>75107</v>
      </c>
      <c r="E179" s="26"/>
      <c r="F179" s="27">
        <v>4300</v>
      </c>
      <c r="G179" s="28" t="s">
        <v>15</v>
      </c>
      <c r="H179" s="29">
        <v>3116.75</v>
      </c>
      <c r="I179" s="29">
        <v>0</v>
      </c>
      <c r="J179" s="30"/>
      <c r="K179" s="29">
        <v>0</v>
      </c>
      <c r="L179" s="30">
        <f>K179</f>
        <v>0</v>
      </c>
      <c r="M179" s="30">
        <f>-1*(K179-L179)</f>
        <v>0</v>
      </c>
      <c r="N179" s="31" t="e">
        <f>M179/K179</f>
        <v>#DIV/0!</v>
      </c>
      <c r="O179" s="71"/>
    </row>
    <row r="180" spans="1:15" ht="27" x14ac:dyDescent="0.35">
      <c r="A180" s="14">
        <v>176</v>
      </c>
      <c r="B180" s="15" t="s">
        <v>157</v>
      </c>
      <c r="C180" s="39" t="s">
        <v>158</v>
      </c>
      <c r="D180" s="68">
        <f>D179</f>
        <v>75107</v>
      </c>
      <c r="E180" s="26"/>
      <c r="F180" s="27">
        <v>4410</v>
      </c>
      <c r="G180" s="28" t="s">
        <v>131</v>
      </c>
      <c r="H180" s="29">
        <v>88.59</v>
      </c>
      <c r="I180" s="29">
        <v>0</v>
      </c>
      <c r="J180" s="30"/>
      <c r="K180" s="29">
        <v>0</v>
      </c>
      <c r="L180" s="30">
        <f>K180</f>
        <v>0</v>
      </c>
      <c r="M180" s="30">
        <f>-1*(K180-L180)</f>
        <v>0</v>
      </c>
      <c r="N180" s="31" t="e">
        <f>M180/K180</f>
        <v>#DIV/0!</v>
      </c>
      <c r="O180" s="71"/>
    </row>
    <row r="181" spans="1:15" ht="22" x14ac:dyDescent="0.35">
      <c r="A181" s="14">
        <v>177</v>
      </c>
      <c r="B181" s="15" t="s">
        <v>157</v>
      </c>
      <c r="C181" s="39" t="s">
        <v>158</v>
      </c>
      <c r="D181" s="68">
        <f>D180</f>
        <v>75107</v>
      </c>
      <c r="E181" s="26"/>
      <c r="F181" s="27">
        <v>4700</v>
      </c>
      <c r="G181" s="28" t="s">
        <v>137</v>
      </c>
      <c r="H181" s="29">
        <v>290</v>
      </c>
      <c r="I181" s="29">
        <v>0</v>
      </c>
      <c r="J181" s="30"/>
      <c r="K181" s="29">
        <v>0</v>
      </c>
      <c r="L181" s="30">
        <f>K181</f>
        <v>0</v>
      </c>
      <c r="M181" s="30">
        <f>-1*(K181-L181)</f>
        <v>0</v>
      </c>
      <c r="N181" s="31" t="e">
        <f>M181/K181</f>
        <v>#DIV/0!</v>
      </c>
      <c r="O181" s="71"/>
    </row>
    <row r="182" spans="1:15" ht="22" x14ac:dyDescent="0.35">
      <c r="A182" s="14">
        <v>178</v>
      </c>
      <c r="B182" s="15" t="s">
        <v>162</v>
      </c>
      <c r="C182" s="39" t="s">
        <v>163</v>
      </c>
      <c r="D182" s="39"/>
      <c r="E182" s="17"/>
      <c r="F182" s="18"/>
      <c r="G182" s="16" t="s">
        <v>163</v>
      </c>
      <c r="H182" s="19">
        <f>H183+H185+H199+H202+H222+H233</f>
        <v>2506743.16</v>
      </c>
      <c r="I182" s="19">
        <f>I183+I185+I199+I202+I222+I233</f>
        <v>3174933.9799999995</v>
      </c>
      <c r="J182" s="20">
        <f>J183+J185+J199+J202+J222+J233</f>
        <v>0</v>
      </c>
      <c r="K182" s="19">
        <f>K183+K185+K199+K202+K222+K233</f>
        <v>2750900.19</v>
      </c>
      <c r="L182" s="20">
        <f>L183+L185+L199+L202+L222+L233</f>
        <v>2681493.9305000002</v>
      </c>
      <c r="M182" s="20">
        <f>M183+M185+M199+M202+M222+M233</f>
        <v>-69406.259499999986</v>
      </c>
      <c r="N182" s="20"/>
      <c r="O182" s="71"/>
    </row>
    <row r="183" spans="1:15" ht="22" x14ac:dyDescent="0.35">
      <c r="A183" s="14">
        <v>179</v>
      </c>
      <c r="B183" s="15" t="s">
        <v>162</v>
      </c>
      <c r="C183" s="39" t="s">
        <v>163</v>
      </c>
      <c r="D183" s="39" t="s">
        <v>164</v>
      </c>
      <c r="E183" s="23" t="s">
        <v>164</v>
      </c>
      <c r="F183" s="22"/>
      <c r="G183" s="23" t="s">
        <v>165</v>
      </c>
      <c r="H183" s="24">
        <f>H184</f>
        <v>24997.67</v>
      </c>
      <c r="I183" s="24">
        <f>I184</f>
        <v>25000</v>
      </c>
      <c r="J183" s="25">
        <f>J184</f>
        <v>0</v>
      </c>
      <c r="K183" s="24">
        <f>K184</f>
        <v>0</v>
      </c>
      <c r="L183" s="25">
        <f>L184</f>
        <v>0</v>
      </c>
      <c r="M183" s="25">
        <f>M184</f>
        <v>0</v>
      </c>
      <c r="N183" s="25"/>
      <c r="O183" s="71"/>
    </row>
    <row r="184" spans="1:15" ht="22" x14ac:dyDescent="0.35">
      <c r="A184" s="14">
        <v>180</v>
      </c>
      <c r="B184" s="15" t="s">
        <v>162</v>
      </c>
      <c r="C184" s="39" t="s">
        <v>163</v>
      </c>
      <c r="D184" s="68" t="str">
        <f>D183</f>
        <v>75404</v>
      </c>
      <c r="E184" s="26"/>
      <c r="F184" s="27" t="s">
        <v>166</v>
      </c>
      <c r="G184" s="28" t="s">
        <v>167</v>
      </c>
      <c r="H184" s="29">
        <v>24997.67</v>
      </c>
      <c r="I184" s="29">
        <v>25000</v>
      </c>
      <c r="J184" s="30"/>
      <c r="K184" s="29">
        <v>0</v>
      </c>
      <c r="L184" s="30">
        <f>K184</f>
        <v>0</v>
      </c>
      <c r="M184" s="30">
        <f>-1*(K184-L184)</f>
        <v>0</v>
      </c>
      <c r="N184" s="31" t="e">
        <f>M184/K184</f>
        <v>#DIV/0!</v>
      </c>
      <c r="O184" s="71"/>
    </row>
    <row r="185" spans="1:15" ht="22" x14ac:dyDescent="0.35">
      <c r="A185" s="14">
        <v>181</v>
      </c>
      <c r="B185" s="15" t="s">
        <v>162</v>
      </c>
      <c r="C185" s="39" t="s">
        <v>163</v>
      </c>
      <c r="D185" s="39" t="s">
        <v>168</v>
      </c>
      <c r="E185" s="23" t="s">
        <v>168</v>
      </c>
      <c r="F185" s="22"/>
      <c r="G185" s="23" t="s">
        <v>169</v>
      </c>
      <c r="H185" s="24">
        <f>SUM(H186:H198)</f>
        <v>993445.27</v>
      </c>
      <c r="I185" s="24">
        <f>SUM(I186:I198)</f>
        <v>1706910</v>
      </c>
      <c r="J185" s="25">
        <f>SUM(J186:J198)</f>
        <v>0</v>
      </c>
      <c r="K185" s="24">
        <f>SUM(K186:K198)</f>
        <v>1307775</v>
      </c>
      <c r="L185" s="25">
        <f>SUM(L186:L198)</f>
        <v>1307775</v>
      </c>
      <c r="M185" s="25">
        <f>SUM(M186:M198)</f>
        <v>0</v>
      </c>
      <c r="N185" s="25"/>
      <c r="O185" s="71"/>
    </row>
    <row r="186" spans="1:15" ht="22" x14ac:dyDescent="0.35">
      <c r="A186" s="14">
        <v>182</v>
      </c>
      <c r="B186" s="15" t="s">
        <v>162</v>
      </c>
      <c r="C186" s="39" t="s">
        <v>163</v>
      </c>
      <c r="D186" s="68" t="str">
        <f>D185</f>
        <v>75412</v>
      </c>
      <c r="E186" s="26"/>
      <c r="F186" s="50" t="s">
        <v>170</v>
      </c>
      <c r="G186" s="51" t="s">
        <v>171</v>
      </c>
      <c r="H186" s="52">
        <v>0</v>
      </c>
      <c r="I186" s="52">
        <v>18500</v>
      </c>
      <c r="J186" s="33"/>
      <c r="K186" s="52">
        <v>19500</v>
      </c>
      <c r="L186" s="53">
        <f>K186</f>
        <v>19500</v>
      </c>
      <c r="M186" s="30">
        <f>-1*(K186-L186)</f>
        <v>0</v>
      </c>
      <c r="N186" s="31">
        <f>M186/K186</f>
        <v>0</v>
      </c>
      <c r="O186" s="71"/>
    </row>
    <row r="187" spans="1:15" ht="22" x14ac:dyDescent="0.35">
      <c r="A187" s="14">
        <v>183</v>
      </c>
      <c r="B187" s="15" t="s">
        <v>162</v>
      </c>
      <c r="C187" s="39" t="s">
        <v>163</v>
      </c>
      <c r="D187" s="68" t="str">
        <f>D186</f>
        <v>75412</v>
      </c>
      <c r="E187" s="26"/>
      <c r="F187" s="50" t="s">
        <v>172</v>
      </c>
      <c r="G187" s="51" t="s">
        <v>173</v>
      </c>
      <c r="H187" s="52">
        <v>70000</v>
      </c>
      <c r="I187" s="52">
        <v>22910</v>
      </c>
      <c r="J187" s="33"/>
      <c r="K187" s="52">
        <v>0</v>
      </c>
      <c r="L187" s="53"/>
      <c r="M187" s="30">
        <f>-1*(K187-L187)</f>
        <v>0</v>
      </c>
      <c r="N187" s="31" t="e">
        <f>M187/K187</f>
        <v>#DIV/0!</v>
      </c>
      <c r="O187" s="71"/>
    </row>
    <row r="188" spans="1:15" ht="45" x14ac:dyDescent="0.35">
      <c r="A188" s="14">
        <v>184</v>
      </c>
      <c r="B188" s="15" t="s">
        <v>162</v>
      </c>
      <c r="C188" s="39" t="s">
        <v>163</v>
      </c>
      <c r="D188" s="68" t="str">
        <f>D187</f>
        <v>75412</v>
      </c>
      <c r="E188" s="26"/>
      <c r="F188" s="27" t="s">
        <v>112</v>
      </c>
      <c r="G188" s="28" t="s">
        <v>113</v>
      </c>
      <c r="H188" s="29">
        <v>33625.22</v>
      </c>
      <c r="I188" s="29">
        <v>45000</v>
      </c>
      <c r="J188" s="30"/>
      <c r="K188" s="29">
        <v>47250</v>
      </c>
      <c r="L188" s="30">
        <f>K188</f>
        <v>47250</v>
      </c>
      <c r="M188" s="30">
        <f>-1*(K188-L188)</f>
        <v>0</v>
      </c>
      <c r="N188" s="31">
        <f>M188/K188</f>
        <v>0</v>
      </c>
      <c r="O188" s="71"/>
    </row>
    <row r="189" spans="1:15" ht="22" x14ac:dyDescent="0.35">
      <c r="A189" s="14">
        <v>185</v>
      </c>
      <c r="B189" s="15" t="s">
        <v>162</v>
      </c>
      <c r="C189" s="39" t="s">
        <v>163</v>
      </c>
      <c r="D189" s="68" t="str">
        <f>D188</f>
        <v>75412</v>
      </c>
      <c r="E189" s="26"/>
      <c r="F189" s="27" t="s">
        <v>32</v>
      </c>
      <c r="G189" s="28" t="s">
        <v>33</v>
      </c>
      <c r="H189" s="29">
        <v>137.52000000000001</v>
      </c>
      <c r="I189" s="29">
        <v>150</v>
      </c>
      <c r="J189" s="30"/>
      <c r="K189" s="29">
        <v>157.5</v>
      </c>
      <c r="L189" s="30">
        <f>K189</f>
        <v>157.5</v>
      </c>
      <c r="M189" s="30">
        <f>-1*(K189-L189)</f>
        <v>0</v>
      </c>
      <c r="N189" s="31">
        <f>M189/K189</f>
        <v>0</v>
      </c>
      <c r="O189" s="71"/>
    </row>
    <row r="190" spans="1:15" ht="22" x14ac:dyDescent="0.35">
      <c r="A190" s="14">
        <v>186</v>
      </c>
      <c r="B190" s="15" t="s">
        <v>162</v>
      </c>
      <c r="C190" s="39" t="s">
        <v>163</v>
      </c>
      <c r="D190" s="68" t="str">
        <f>D189</f>
        <v>75412</v>
      </c>
      <c r="E190" s="26"/>
      <c r="F190" s="27" t="s">
        <v>34</v>
      </c>
      <c r="G190" s="28" t="s">
        <v>35</v>
      </c>
      <c r="H190" s="29">
        <v>0</v>
      </c>
      <c r="I190" s="29">
        <v>50</v>
      </c>
      <c r="J190" s="30"/>
      <c r="K190" s="29">
        <v>52.5</v>
      </c>
      <c r="L190" s="30">
        <f>K190</f>
        <v>52.5</v>
      </c>
      <c r="M190" s="30">
        <f>-1*(K190-L190)</f>
        <v>0</v>
      </c>
      <c r="N190" s="31">
        <f>M190/K190</f>
        <v>0</v>
      </c>
      <c r="O190" s="71"/>
    </row>
    <row r="191" spans="1:15" ht="22" x14ac:dyDescent="0.35">
      <c r="A191" s="14">
        <v>187</v>
      </c>
      <c r="B191" s="15" t="s">
        <v>162</v>
      </c>
      <c r="C191" s="39" t="s">
        <v>163</v>
      </c>
      <c r="D191" s="68" t="str">
        <f>D190</f>
        <v>75412</v>
      </c>
      <c r="E191" s="26"/>
      <c r="F191" s="27" t="s">
        <v>36</v>
      </c>
      <c r="G191" s="28" t="s">
        <v>37</v>
      </c>
      <c r="H191" s="29">
        <v>800</v>
      </c>
      <c r="I191" s="29">
        <v>800</v>
      </c>
      <c r="J191" s="30"/>
      <c r="K191" s="29">
        <v>840</v>
      </c>
      <c r="L191" s="30">
        <f>K191</f>
        <v>840</v>
      </c>
      <c r="M191" s="30">
        <f>-1*(K191-L191)</f>
        <v>0</v>
      </c>
      <c r="N191" s="31">
        <f>M191/K191</f>
        <v>0</v>
      </c>
      <c r="O191" s="71"/>
    </row>
    <row r="192" spans="1:15" ht="22" x14ac:dyDescent="0.35">
      <c r="A192" s="14">
        <v>188</v>
      </c>
      <c r="B192" s="15" t="s">
        <v>162</v>
      </c>
      <c r="C192" s="39" t="s">
        <v>163</v>
      </c>
      <c r="D192" s="68" t="str">
        <f>D191</f>
        <v>75412</v>
      </c>
      <c r="E192" s="26"/>
      <c r="F192" s="27" t="s">
        <v>72</v>
      </c>
      <c r="G192" s="28" t="s">
        <v>73</v>
      </c>
      <c r="H192" s="29">
        <v>129895.11</v>
      </c>
      <c r="I192" s="29">
        <v>300000</v>
      </c>
      <c r="J192" s="30"/>
      <c r="K192" s="29">
        <v>315000</v>
      </c>
      <c r="L192" s="30">
        <f>K192</f>
        <v>315000</v>
      </c>
      <c r="M192" s="30">
        <f>-1*(K192-L192)</f>
        <v>0</v>
      </c>
      <c r="N192" s="31">
        <f>M192/K192</f>
        <v>0</v>
      </c>
      <c r="O192" s="71"/>
    </row>
    <row r="193" spans="1:17" ht="22" x14ac:dyDescent="0.35">
      <c r="A193" s="14">
        <v>189</v>
      </c>
      <c r="B193" s="15" t="s">
        <v>162</v>
      </c>
      <c r="C193" s="39" t="s">
        <v>163</v>
      </c>
      <c r="D193" s="68" t="str">
        <f>D192</f>
        <v>75412</v>
      </c>
      <c r="E193" s="26"/>
      <c r="F193" s="27" t="s">
        <v>82</v>
      </c>
      <c r="G193" s="28" t="s">
        <v>83</v>
      </c>
      <c r="H193" s="29">
        <v>108497.05</v>
      </c>
      <c r="I193" s="29">
        <v>110000</v>
      </c>
      <c r="J193" s="30"/>
      <c r="K193" s="29">
        <v>130000</v>
      </c>
      <c r="L193" s="30">
        <f>K193</f>
        <v>130000</v>
      </c>
      <c r="M193" s="30">
        <f>-1*(K193-L193)</f>
        <v>0</v>
      </c>
      <c r="N193" s="31">
        <f>M193/K193</f>
        <v>0</v>
      </c>
      <c r="O193" s="71"/>
    </row>
    <row r="194" spans="1:17" ht="22" x14ac:dyDescent="0.35">
      <c r="A194" s="14">
        <v>190</v>
      </c>
      <c r="B194" s="15" t="s">
        <v>162</v>
      </c>
      <c r="C194" s="39" t="s">
        <v>163</v>
      </c>
      <c r="D194" s="68" t="str">
        <f>D193</f>
        <v>75412</v>
      </c>
      <c r="E194" s="26"/>
      <c r="F194" s="27" t="s">
        <v>18</v>
      </c>
      <c r="G194" s="28" t="s">
        <v>19</v>
      </c>
      <c r="H194" s="29">
        <v>26147.15</v>
      </c>
      <c r="I194" s="29">
        <v>30000</v>
      </c>
      <c r="J194" s="30"/>
      <c r="K194" s="29">
        <v>31500</v>
      </c>
      <c r="L194" s="30">
        <f>K194</f>
        <v>31500</v>
      </c>
      <c r="M194" s="30">
        <f>-1*(K194-L194)</f>
        <v>0</v>
      </c>
      <c r="N194" s="31">
        <f>M194/K194</f>
        <v>0</v>
      </c>
      <c r="O194" s="71"/>
    </row>
    <row r="195" spans="1:17" ht="22" x14ac:dyDescent="0.35">
      <c r="A195" s="14">
        <v>191</v>
      </c>
      <c r="B195" s="15" t="s">
        <v>162</v>
      </c>
      <c r="C195" s="39" t="s">
        <v>163</v>
      </c>
      <c r="D195" s="68" t="str">
        <f>D194</f>
        <v>75412</v>
      </c>
      <c r="E195" s="26"/>
      <c r="F195" s="27" t="s">
        <v>44</v>
      </c>
      <c r="G195" s="28" t="s">
        <v>15</v>
      </c>
      <c r="H195" s="29">
        <v>594244.69999999995</v>
      </c>
      <c r="I195" s="29">
        <v>667000</v>
      </c>
      <c r="J195" s="30"/>
      <c r="K195" s="29">
        <v>750350</v>
      </c>
      <c r="L195" s="30">
        <f>K195</f>
        <v>750350</v>
      </c>
      <c r="M195" s="30">
        <f>-1*(K195-L195)</f>
        <v>0</v>
      </c>
      <c r="N195" s="31">
        <f>M195/K195</f>
        <v>0</v>
      </c>
      <c r="O195" s="71"/>
    </row>
    <row r="196" spans="1:17" ht="22" x14ac:dyDescent="0.35">
      <c r="A196" s="14">
        <v>192</v>
      </c>
      <c r="B196" s="15" t="s">
        <v>162</v>
      </c>
      <c r="C196" s="39" t="s">
        <v>163</v>
      </c>
      <c r="D196" s="68" t="str">
        <f>D195</f>
        <v>75412</v>
      </c>
      <c r="E196" s="26"/>
      <c r="F196" s="27" t="s">
        <v>126</v>
      </c>
      <c r="G196" s="28" t="s">
        <v>127</v>
      </c>
      <c r="H196" s="29">
        <v>1480.52</v>
      </c>
      <c r="I196" s="29">
        <v>3000</v>
      </c>
      <c r="J196" s="30"/>
      <c r="K196" s="29">
        <v>3150</v>
      </c>
      <c r="L196" s="30">
        <f>K196</f>
        <v>3150</v>
      </c>
      <c r="M196" s="30">
        <f>-1*(K196-L196)</f>
        <v>0</v>
      </c>
      <c r="N196" s="31">
        <f>M196/K196</f>
        <v>0</v>
      </c>
      <c r="O196" s="71"/>
    </row>
    <row r="197" spans="1:17" ht="22" x14ac:dyDescent="0.35">
      <c r="A197" s="14">
        <v>193</v>
      </c>
      <c r="B197" s="15" t="s">
        <v>162</v>
      </c>
      <c r="C197" s="39" t="s">
        <v>163</v>
      </c>
      <c r="D197" s="68" t="str">
        <f>D196</f>
        <v>75412</v>
      </c>
      <c r="E197" s="26"/>
      <c r="F197" s="27" t="s">
        <v>38</v>
      </c>
      <c r="G197" s="28" t="s">
        <v>39</v>
      </c>
      <c r="H197" s="29">
        <v>3618</v>
      </c>
      <c r="I197" s="29">
        <v>9500</v>
      </c>
      <c r="J197" s="30"/>
      <c r="K197" s="29">
        <v>9975</v>
      </c>
      <c r="L197" s="30">
        <f>K197</f>
        <v>9975</v>
      </c>
      <c r="M197" s="30">
        <f>-1*(K197-L197)</f>
        <v>0</v>
      </c>
      <c r="N197" s="31">
        <f>M197/K197</f>
        <v>0</v>
      </c>
      <c r="O197" s="71"/>
    </row>
    <row r="198" spans="1:17" ht="22" x14ac:dyDescent="0.35">
      <c r="A198" s="14">
        <v>194</v>
      </c>
      <c r="B198" s="15" t="s">
        <v>162</v>
      </c>
      <c r="C198" s="39" t="s">
        <v>163</v>
      </c>
      <c r="D198" s="68" t="str">
        <f>D197</f>
        <v>75412</v>
      </c>
      <c r="E198" s="26"/>
      <c r="F198" s="27" t="s">
        <v>174</v>
      </c>
      <c r="G198" s="28" t="s">
        <v>175</v>
      </c>
      <c r="H198" s="29">
        <v>25000</v>
      </c>
      <c r="I198" s="29">
        <v>500000</v>
      </c>
      <c r="J198" s="30"/>
      <c r="K198" s="29">
        <v>0</v>
      </c>
      <c r="L198" s="30">
        <f>K198</f>
        <v>0</v>
      </c>
      <c r="M198" s="30">
        <f>-1*(K198-L198)</f>
        <v>0</v>
      </c>
      <c r="N198" s="31" t="e">
        <f>M198/K198</f>
        <v>#DIV/0!</v>
      </c>
      <c r="O198" s="71"/>
    </row>
    <row r="199" spans="1:17" ht="22" x14ac:dyDescent="0.35">
      <c r="A199" s="14">
        <v>195</v>
      </c>
      <c r="B199" s="15" t="s">
        <v>162</v>
      </c>
      <c r="C199" s="39" t="s">
        <v>163</v>
      </c>
      <c r="D199" s="39" t="s">
        <v>176</v>
      </c>
      <c r="E199" s="23" t="s">
        <v>176</v>
      </c>
      <c r="F199" s="22"/>
      <c r="G199" s="23" t="s">
        <v>177</v>
      </c>
      <c r="H199" s="24">
        <f>SUM(H200:H201)</f>
        <v>553.5</v>
      </c>
      <c r="I199" s="24">
        <f>SUM(I200:I201)</f>
        <v>0</v>
      </c>
      <c r="J199" s="25">
        <f>SUM(J200:J201)</f>
        <v>0</v>
      </c>
      <c r="K199" s="24">
        <f>SUM(K200:K201)</f>
        <v>15225</v>
      </c>
      <c r="L199" s="25">
        <f>SUM(L200:L201)</f>
        <v>14463.75</v>
      </c>
      <c r="M199" s="25">
        <f>SUM(M200:M201)</f>
        <v>-761.25</v>
      </c>
      <c r="N199" s="25"/>
      <c r="O199" s="71"/>
    </row>
    <row r="200" spans="1:17" ht="22" x14ac:dyDescent="0.35">
      <c r="A200" s="14">
        <v>196</v>
      </c>
      <c r="B200" s="15" t="s">
        <v>162</v>
      </c>
      <c r="C200" s="39" t="s">
        <v>163</v>
      </c>
      <c r="D200" s="68" t="str">
        <f>D199</f>
        <v>75414</v>
      </c>
      <c r="E200" s="26"/>
      <c r="F200" s="27" t="s">
        <v>72</v>
      </c>
      <c r="G200" s="28" t="s">
        <v>73</v>
      </c>
      <c r="H200" s="29">
        <v>553.5</v>
      </c>
      <c r="I200" s="29">
        <v>0</v>
      </c>
      <c r="J200" s="30"/>
      <c r="K200" s="29">
        <v>8400</v>
      </c>
      <c r="L200" s="30">
        <f>K200-(K200*5%)</f>
        <v>7980</v>
      </c>
      <c r="M200" s="30">
        <f>-1*(K200-L200)</f>
        <v>-420</v>
      </c>
      <c r="N200" s="31">
        <f>M200/K200</f>
        <v>-0.05</v>
      </c>
      <c r="O200" s="71" t="str">
        <f>TEXT((M200*-1),"# ##0,00 zł")</f>
        <v>420,00 zł</v>
      </c>
      <c r="P200" s="74">
        <v>84</v>
      </c>
      <c r="Q200" t="str">
        <f>"Zmniejszenie w dziale "&amp;B200&amp;" w rozdziale "&amp;D200&amp;" w paragrafie "&amp;F200&amp;" wydatku o "&amp;TEXT((M200*-1),"# ##0,00 zł")</f>
        <v>Zmniejszenie w dziale 754 w rozdziale 75414 w paragrafie 4210 wydatku o 420,00 zł</v>
      </c>
    </row>
    <row r="201" spans="1:17" ht="22" x14ac:dyDescent="0.35">
      <c r="A201" s="14">
        <v>197</v>
      </c>
      <c r="B201" s="15" t="s">
        <v>162</v>
      </c>
      <c r="C201" s="39" t="s">
        <v>163</v>
      </c>
      <c r="D201" s="68" t="str">
        <f>D200</f>
        <v>75414</v>
      </c>
      <c r="E201" s="26"/>
      <c r="F201" s="27" t="s">
        <v>44</v>
      </c>
      <c r="G201" s="28" t="s">
        <v>15</v>
      </c>
      <c r="H201" s="29">
        <v>0</v>
      </c>
      <c r="I201" s="29">
        <v>0</v>
      </c>
      <c r="J201" s="30"/>
      <c r="K201" s="29">
        <v>6825</v>
      </c>
      <c r="L201" s="30">
        <f>K201-(K201*5%)</f>
        <v>6483.75</v>
      </c>
      <c r="M201" s="30">
        <f>-1*(K201-L201)</f>
        <v>-341.25</v>
      </c>
      <c r="N201" s="31">
        <f>M201/K201</f>
        <v>-0.05</v>
      </c>
      <c r="O201" s="71" t="str">
        <f>TEXT((M201*-1),"# ##0,00 zł")</f>
        <v>341,25 zł</v>
      </c>
      <c r="P201" s="74">
        <v>85</v>
      </c>
      <c r="Q201" t="str">
        <f>"Zmniejszenie w dziale "&amp;B201&amp;" w rozdziale "&amp;D201&amp;" w paragrafie "&amp;F201&amp;" wydatku o "&amp;TEXT((M201*-1),"# ##0,00 zł")</f>
        <v>Zmniejszenie w dziale 754 w rozdziale 75414 w paragrafie 4300 wydatku o 341,25 zł</v>
      </c>
    </row>
    <row r="202" spans="1:17" ht="22" x14ac:dyDescent="0.35">
      <c r="A202" s="14">
        <v>198</v>
      </c>
      <c r="B202" s="15" t="s">
        <v>162</v>
      </c>
      <c r="C202" s="39" t="s">
        <v>163</v>
      </c>
      <c r="D202" s="39" t="s">
        <v>178</v>
      </c>
      <c r="E202" s="23" t="s">
        <v>178</v>
      </c>
      <c r="F202" s="22"/>
      <c r="G202" s="23" t="s">
        <v>179</v>
      </c>
      <c r="H202" s="24">
        <f>SUM(H203:H221)</f>
        <v>803913.71000000008</v>
      </c>
      <c r="I202" s="24">
        <f>SUM(I203:I221)</f>
        <v>1131595.43</v>
      </c>
      <c r="J202" s="25">
        <f>SUM(J203:J221)</f>
        <v>0</v>
      </c>
      <c r="K202" s="24">
        <f>SUM(K203:K221)</f>
        <v>1087481.8699999999</v>
      </c>
      <c r="L202" s="25">
        <f>SUM(L203:L221)</f>
        <v>1033107.7765</v>
      </c>
      <c r="M202" s="25">
        <f>SUM(M203:M221)</f>
        <v>-54374.093499999974</v>
      </c>
      <c r="N202" s="25"/>
      <c r="O202" s="71"/>
    </row>
    <row r="203" spans="1:17" ht="22" x14ac:dyDescent="0.35">
      <c r="A203" s="14">
        <v>199</v>
      </c>
      <c r="B203" s="15" t="s">
        <v>162</v>
      </c>
      <c r="C203" s="39" t="s">
        <v>163</v>
      </c>
      <c r="D203" s="68" t="str">
        <f>D202</f>
        <v>75416</v>
      </c>
      <c r="E203" s="26"/>
      <c r="F203" s="27" t="s">
        <v>116</v>
      </c>
      <c r="G203" s="28" t="s">
        <v>117</v>
      </c>
      <c r="H203" s="29">
        <v>11432.02</v>
      </c>
      <c r="I203" s="29">
        <v>7000</v>
      </c>
      <c r="J203" s="30"/>
      <c r="K203" s="29">
        <v>10500</v>
      </c>
      <c r="L203" s="30">
        <f>K203-(K203*5%)</f>
        <v>9975</v>
      </c>
      <c r="M203" s="30">
        <f>-1*(K203-L203)</f>
        <v>-525</v>
      </c>
      <c r="N203" s="31">
        <f>M203/K203</f>
        <v>-0.05</v>
      </c>
      <c r="O203" s="71" t="str">
        <f>TEXT((M203*-1),"# ##0,00 zł")</f>
        <v>525,00 zł</v>
      </c>
      <c r="P203" s="74">
        <v>86</v>
      </c>
      <c r="Q203" t="str">
        <f>"Zmniejszenie w dziale "&amp;B203&amp;" w rozdziale "&amp;D203&amp;" w paragrafie "&amp;F203&amp;" wydatku o "&amp;TEXT((M203*-1),"# ##0,00 zł")</f>
        <v>Zmniejszenie w dziale 754 w rozdziale 75416 w paragrafie 3020 wydatku o 525,00 zł</v>
      </c>
    </row>
    <row r="204" spans="1:17" ht="22" x14ac:dyDescent="0.35">
      <c r="A204" s="14">
        <v>200</v>
      </c>
      <c r="B204" s="15" t="s">
        <v>162</v>
      </c>
      <c r="C204" s="39" t="s">
        <v>163</v>
      </c>
      <c r="D204" s="68" t="str">
        <f>D203</f>
        <v>75416</v>
      </c>
      <c r="E204" s="26"/>
      <c r="F204" s="27" t="s">
        <v>108</v>
      </c>
      <c r="G204" s="28" t="s">
        <v>109</v>
      </c>
      <c r="H204" s="29">
        <v>567806.63</v>
      </c>
      <c r="I204" s="29">
        <v>681459.11</v>
      </c>
      <c r="J204" s="30"/>
      <c r="K204" s="29">
        <v>715532.07</v>
      </c>
      <c r="L204" s="30">
        <f>K204-(K204*5%)</f>
        <v>679755.46649999998</v>
      </c>
      <c r="M204" s="30">
        <f>-1*(K204-L204)</f>
        <v>-35776.603499999968</v>
      </c>
      <c r="N204" s="31">
        <f>M204/K204</f>
        <v>-4.9999999999999961E-2</v>
      </c>
      <c r="O204" s="71" t="str">
        <f>TEXT((M204*-1),"# ##0,00 zł")</f>
        <v>35 776,60 zł</v>
      </c>
      <c r="P204" s="74">
        <v>87</v>
      </c>
      <c r="Q204" t="str">
        <f>"Zmniejszenie w dziale "&amp;B204&amp;" w rozdziale "&amp;D204&amp;" w paragrafie "&amp;F204&amp;" wydatku o "&amp;TEXT((M204*-1),"# ##0,00 zł")</f>
        <v>Zmniejszenie w dziale 754 w rozdziale 75416 w paragrafie 4010 wydatku o 35 776,60 zł</v>
      </c>
    </row>
    <row r="205" spans="1:17" ht="22" x14ac:dyDescent="0.35">
      <c r="A205" s="14">
        <v>201</v>
      </c>
      <c r="B205" s="15" t="s">
        <v>162</v>
      </c>
      <c r="C205" s="39" t="s">
        <v>163</v>
      </c>
      <c r="D205" s="68" t="str">
        <f>D204</f>
        <v>75416</v>
      </c>
      <c r="E205" s="26"/>
      <c r="F205" s="27" t="s">
        <v>118</v>
      </c>
      <c r="G205" s="28" t="s">
        <v>119</v>
      </c>
      <c r="H205" s="29">
        <v>40174.870000000003</v>
      </c>
      <c r="I205" s="29">
        <v>43254.63</v>
      </c>
      <c r="J205" s="30"/>
      <c r="K205" s="29">
        <v>56852.25</v>
      </c>
      <c r="L205" s="30">
        <f>K205-(K205*5%)</f>
        <v>54009.637499999997</v>
      </c>
      <c r="M205" s="30">
        <f>-1*(K205-L205)</f>
        <v>-2842.6125000000029</v>
      </c>
      <c r="N205" s="31">
        <f>M205/K205</f>
        <v>-5.0000000000000051E-2</v>
      </c>
      <c r="O205" s="71" t="str">
        <f>TEXT((M205*-1),"# ##0,00 zł")</f>
        <v>2 842,61 zł</v>
      </c>
      <c r="P205" s="74">
        <v>88</v>
      </c>
      <c r="Q205" t="str">
        <f>"Zmniejszenie w dziale "&amp;B205&amp;" w rozdziale "&amp;D205&amp;" w paragrafie "&amp;F205&amp;" wydatku o "&amp;TEXT((M205*-1),"# ##0,00 zł")</f>
        <v>Zmniejszenie w dziale 754 w rozdziale 75416 w paragrafie 4040 wydatku o 2 842,61 zł</v>
      </c>
    </row>
    <row r="206" spans="1:17" ht="22" x14ac:dyDescent="0.35">
      <c r="A206" s="14">
        <v>202</v>
      </c>
      <c r="B206" s="15" t="s">
        <v>162</v>
      </c>
      <c r="C206" s="39" t="s">
        <v>163</v>
      </c>
      <c r="D206" s="68" t="str">
        <f>D205</f>
        <v>75416</v>
      </c>
      <c r="E206" s="26"/>
      <c r="F206" s="27" t="s">
        <v>32</v>
      </c>
      <c r="G206" s="28" t="s">
        <v>33</v>
      </c>
      <c r="H206" s="29">
        <v>75095.11</v>
      </c>
      <c r="I206" s="29">
        <v>127034</v>
      </c>
      <c r="J206" s="30"/>
      <c r="K206" s="29">
        <v>133385.70000000001</v>
      </c>
      <c r="L206" s="30">
        <f>K206-(K206*5%)</f>
        <v>126716.41500000001</v>
      </c>
      <c r="M206" s="30">
        <f>-1*(K206-L206)</f>
        <v>-6669.2850000000035</v>
      </c>
      <c r="N206" s="31">
        <f>M206/K206</f>
        <v>-5.0000000000000024E-2</v>
      </c>
      <c r="O206" s="71" t="str">
        <f>TEXT((M206*-1),"# ##0,00 zł")</f>
        <v>6 669,29 zł</v>
      </c>
      <c r="P206" s="74">
        <v>89</v>
      </c>
      <c r="Q206" t="str">
        <f>"Zmniejszenie w dziale "&amp;B206&amp;" w rozdziale "&amp;D206&amp;" w paragrafie "&amp;F206&amp;" wydatku o "&amp;TEXT((M206*-1),"# ##0,00 zł")</f>
        <v>Zmniejszenie w dziale 754 w rozdziale 75416 w paragrafie 4110 wydatku o 6 669,29 zł</v>
      </c>
    </row>
    <row r="207" spans="1:17" ht="22" x14ac:dyDescent="0.35">
      <c r="A207" s="14">
        <v>203</v>
      </c>
      <c r="B207" s="15" t="s">
        <v>162</v>
      </c>
      <c r="C207" s="39" t="s">
        <v>163</v>
      </c>
      <c r="D207" s="68" t="str">
        <f>D206</f>
        <v>75416</v>
      </c>
      <c r="E207" s="26"/>
      <c r="F207" s="27" t="s">
        <v>34</v>
      </c>
      <c r="G207" s="28" t="s">
        <v>35</v>
      </c>
      <c r="H207" s="29">
        <v>12974.17</v>
      </c>
      <c r="I207" s="29">
        <v>18105</v>
      </c>
      <c r="J207" s="30"/>
      <c r="K207" s="29">
        <v>19010.25</v>
      </c>
      <c r="L207" s="30">
        <f>K207-(K207*5%)</f>
        <v>18059.737499999999</v>
      </c>
      <c r="M207" s="30">
        <f>-1*(K207-L207)</f>
        <v>-950.51250000000073</v>
      </c>
      <c r="N207" s="31">
        <f>M207/K207</f>
        <v>-5.0000000000000037E-2</v>
      </c>
      <c r="O207" s="71" t="str">
        <f>TEXT((M207*-1),"# ##0,00 zł")</f>
        <v>950,51 zł</v>
      </c>
      <c r="P207" s="74">
        <v>90</v>
      </c>
      <c r="Q207" t="str">
        <f>"Zmniejszenie w dziale "&amp;B207&amp;" w rozdziale "&amp;D207&amp;" w paragrafie "&amp;F207&amp;" wydatku o "&amp;TEXT((M207*-1),"# ##0,00 zł")</f>
        <v>Zmniejszenie w dziale 754 w rozdziale 75416 w paragrafie 4120 wydatku o 950,51 zł</v>
      </c>
    </row>
    <row r="208" spans="1:17" ht="22" x14ac:dyDescent="0.35">
      <c r="A208" s="14">
        <v>204</v>
      </c>
      <c r="B208" s="15" t="s">
        <v>162</v>
      </c>
      <c r="C208" s="39" t="s">
        <v>163</v>
      </c>
      <c r="D208" s="68" t="str">
        <f>D207</f>
        <v>75416</v>
      </c>
      <c r="E208" s="26"/>
      <c r="F208" s="50" t="s">
        <v>120</v>
      </c>
      <c r="G208" s="51" t="s">
        <v>121</v>
      </c>
      <c r="H208" s="52">
        <v>0</v>
      </c>
      <c r="I208" s="52">
        <v>14000</v>
      </c>
      <c r="J208" s="33"/>
      <c r="K208" s="52">
        <v>14000</v>
      </c>
      <c r="L208" s="53">
        <f>K208-(K208*5%)</f>
        <v>13300</v>
      </c>
      <c r="M208" s="30">
        <f>-1*(K208-L208)</f>
        <v>-700</v>
      </c>
      <c r="N208" s="31">
        <f>M208/K208</f>
        <v>-0.05</v>
      </c>
      <c r="O208" s="71" t="str">
        <f>TEXT((M208*-1),"# ##0,00 zł")</f>
        <v>700,00 zł</v>
      </c>
      <c r="P208" s="74">
        <v>91</v>
      </c>
      <c r="Q208" t="str">
        <f>"Zmniejszenie w dziale "&amp;B208&amp;" w rozdziale "&amp;D208&amp;" w paragrafie "&amp;F208&amp;" wydatku o "&amp;TEXT((M208*-1),"# ##0,00 zł")</f>
        <v>Zmniejszenie w dziale 754 w rozdziale 75416 w paragrafie 4140 wydatku o 700,00 zł</v>
      </c>
    </row>
    <row r="209" spans="1:17" ht="22" x14ac:dyDescent="0.35">
      <c r="A209" s="14">
        <v>205</v>
      </c>
      <c r="B209" s="15" t="s">
        <v>162</v>
      </c>
      <c r="C209" s="39" t="s">
        <v>163</v>
      </c>
      <c r="D209" s="68" t="str">
        <f>D208</f>
        <v>75416</v>
      </c>
      <c r="E209" s="26"/>
      <c r="F209" s="27" t="s">
        <v>36</v>
      </c>
      <c r="G209" s="28" t="s">
        <v>37</v>
      </c>
      <c r="H209" s="29">
        <v>0</v>
      </c>
      <c r="I209" s="29">
        <v>2000</v>
      </c>
      <c r="J209" s="30"/>
      <c r="K209" s="29">
        <v>2100</v>
      </c>
      <c r="L209" s="30">
        <f>K209-(K209*5%)</f>
        <v>1995</v>
      </c>
      <c r="M209" s="30">
        <f>-1*(K209-L209)</f>
        <v>-105</v>
      </c>
      <c r="N209" s="31">
        <f>M209/K209</f>
        <v>-0.05</v>
      </c>
      <c r="O209" s="71" t="str">
        <f>TEXT((M209*-1),"# ##0,00 zł")</f>
        <v>105,00 zł</v>
      </c>
      <c r="P209" s="74">
        <v>92</v>
      </c>
      <c r="Q209" t="str">
        <f>"Zmniejszenie w dziale "&amp;B209&amp;" w rozdziale "&amp;D209&amp;" w paragrafie "&amp;F209&amp;" wydatku o "&amp;TEXT((M209*-1),"# ##0,00 zł")</f>
        <v>Zmniejszenie w dziale 754 w rozdziale 75416 w paragrafie 4170 wydatku o 105,00 zł</v>
      </c>
    </row>
    <row r="210" spans="1:17" ht="27" x14ac:dyDescent="0.35">
      <c r="A210" s="14">
        <v>206</v>
      </c>
      <c r="B210" s="15" t="s">
        <v>162</v>
      </c>
      <c r="C210" s="39" t="s">
        <v>163</v>
      </c>
      <c r="D210" s="68" t="str">
        <f>D209</f>
        <v>75416</v>
      </c>
      <c r="E210" s="26"/>
      <c r="F210" s="27" t="s">
        <v>72</v>
      </c>
      <c r="G210" s="28" t="s">
        <v>73</v>
      </c>
      <c r="H210" s="29">
        <v>23916.28</v>
      </c>
      <c r="I210" s="29">
        <v>40000</v>
      </c>
      <c r="J210" s="30"/>
      <c r="K210" s="29">
        <v>42000</v>
      </c>
      <c r="L210" s="30">
        <f>K210-(K210*5%)</f>
        <v>39900</v>
      </c>
      <c r="M210" s="30">
        <f>-1*(K210-L210)</f>
        <v>-2100</v>
      </c>
      <c r="N210" s="31">
        <f>M210/K210</f>
        <v>-0.05</v>
      </c>
      <c r="O210" s="71" t="str">
        <f>TEXT((M210*-1),"# ##0,00 zł")</f>
        <v>2 100,00 zł</v>
      </c>
      <c r="P210" s="74">
        <v>93</v>
      </c>
      <c r="Q210" t="str">
        <f>"Zmniejszenie w dziale "&amp;B210&amp;" w rozdziale "&amp;D210&amp;" w paragrafie "&amp;F210&amp;" wydatku o "&amp;TEXT((M210*-1),"# ##0,00 zł")</f>
        <v>Zmniejszenie w dziale 754 w rozdziale 75416 w paragrafie 4210 wydatku o 2 100,00 zł</v>
      </c>
    </row>
    <row r="211" spans="1:17" ht="54" x14ac:dyDescent="0.35">
      <c r="A211" s="14">
        <v>207</v>
      </c>
      <c r="B211" s="15" t="s">
        <v>162</v>
      </c>
      <c r="C211" s="39" t="s">
        <v>163</v>
      </c>
      <c r="D211" s="68" t="str">
        <f>D210</f>
        <v>75416</v>
      </c>
      <c r="E211" s="26"/>
      <c r="F211" s="27" t="s">
        <v>82</v>
      </c>
      <c r="G211" s="28" t="s">
        <v>83</v>
      </c>
      <c r="H211" s="29">
        <v>13183.36</v>
      </c>
      <c r="I211" s="29">
        <v>18000</v>
      </c>
      <c r="J211" s="30"/>
      <c r="K211" s="29">
        <v>18900</v>
      </c>
      <c r="L211" s="30">
        <f>K211-(K211*5%)</f>
        <v>17955</v>
      </c>
      <c r="M211" s="30">
        <f>-1*(K211-L211)</f>
        <v>-945</v>
      </c>
      <c r="N211" s="31">
        <f>M211/K211</f>
        <v>-0.05</v>
      </c>
      <c r="O211" s="71" t="str">
        <f>TEXT((M211*-1),"# ##0,00 zł")</f>
        <v>945,00 zł</v>
      </c>
      <c r="P211" s="74">
        <v>94</v>
      </c>
      <c r="Q211" t="str">
        <f>"Zmniejszenie w dziale "&amp;B211&amp;" w rozdziale "&amp;D211&amp;" w paragrafie "&amp;F211&amp;" wydatku o "&amp;TEXT((M211*-1),"# ##0,00 zł")</f>
        <v>Zmniejszenie w dziale 754 w rozdziale 75416 w paragrafie 4260 wydatku o 945,00 zł</v>
      </c>
    </row>
    <row r="212" spans="1:17" ht="22" x14ac:dyDescent="0.35">
      <c r="A212" s="14">
        <v>208</v>
      </c>
      <c r="B212" s="15" t="s">
        <v>162</v>
      </c>
      <c r="C212" s="39" t="s">
        <v>163</v>
      </c>
      <c r="D212" s="68" t="str">
        <f>D211</f>
        <v>75416</v>
      </c>
      <c r="E212" s="26"/>
      <c r="F212" s="27" t="s">
        <v>18</v>
      </c>
      <c r="G212" s="28" t="s">
        <v>19</v>
      </c>
      <c r="H212" s="29">
        <v>6140.02</v>
      </c>
      <c r="I212" s="29">
        <v>10000</v>
      </c>
      <c r="J212" s="30"/>
      <c r="K212" s="29">
        <v>0</v>
      </c>
      <c r="L212" s="30">
        <f>K212</f>
        <v>0</v>
      </c>
      <c r="M212" s="30">
        <f>-1*(K212-L212)</f>
        <v>0</v>
      </c>
      <c r="N212" s="31" t="e">
        <f>M212/K212</f>
        <v>#DIV/0!</v>
      </c>
      <c r="O212" s="71"/>
    </row>
    <row r="213" spans="1:17" ht="22" x14ac:dyDescent="0.35">
      <c r="A213" s="14">
        <v>209</v>
      </c>
      <c r="B213" s="15" t="s">
        <v>162</v>
      </c>
      <c r="C213" s="39" t="s">
        <v>163</v>
      </c>
      <c r="D213" s="68" t="str">
        <f>D212</f>
        <v>75416</v>
      </c>
      <c r="E213" s="26"/>
      <c r="F213" s="27" t="s">
        <v>124</v>
      </c>
      <c r="G213" s="28" t="s">
        <v>125</v>
      </c>
      <c r="H213" s="29">
        <v>1884.49</v>
      </c>
      <c r="I213" s="29">
        <v>3000</v>
      </c>
      <c r="J213" s="30"/>
      <c r="K213" s="29">
        <v>5000</v>
      </c>
      <c r="L213" s="30">
        <f>K213-(K213*5%)</f>
        <v>4750</v>
      </c>
      <c r="M213" s="30">
        <f>-1*(K213-L213)</f>
        <v>-250</v>
      </c>
      <c r="N213" s="31">
        <f>M213/K213</f>
        <v>-0.05</v>
      </c>
      <c r="O213" s="71" t="str">
        <f>TEXT((M213*-1),"# ##0,00 zł")</f>
        <v>250,00 zł</v>
      </c>
      <c r="P213" s="74">
        <v>95</v>
      </c>
      <c r="Q213" t="str">
        <f>"Zmniejszenie w dziale "&amp;B213&amp;" w rozdziale "&amp;D213&amp;" w paragrafie "&amp;F213&amp;" wydatku o "&amp;TEXT((M213*-1),"# ##0,00 zł")</f>
        <v>Zmniejszenie w dziale 754 w rozdziale 75416 w paragrafie 4280 wydatku o 250,00 zł</v>
      </c>
    </row>
    <row r="214" spans="1:17" ht="22" x14ac:dyDescent="0.35">
      <c r="A214" s="14">
        <v>210</v>
      </c>
      <c r="B214" s="15" t="s">
        <v>162</v>
      </c>
      <c r="C214" s="39" t="s">
        <v>163</v>
      </c>
      <c r="D214" s="68" t="str">
        <f>D213</f>
        <v>75416</v>
      </c>
      <c r="E214" s="26"/>
      <c r="F214" s="27" t="s">
        <v>44</v>
      </c>
      <c r="G214" s="28" t="s">
        <v>15</v>
      </c>
      <c r="H214" s="29">
        <v>16685.53</v>
      </c>
      <c r="I214" s="29">
        <v>20000</v>
      </c>
      <c r="J214" s="30"/>
      <c r="K214" s="29">
        <v>21000</v>
      </c>
      <c r="L214" s="30">
        <f>K214-(K214*5%)</f>
        <v>19950</v>
      </c>
      <c r="M214" s="30">
        <f>-1*(K214-L214)</f>
        <v>-1050</v>
      </c>
      <c r="N214" s="31">
        <f>M214/K214</f>
        <v>-0.05</v>
      </c>
      <c r="O214" s="71" t="str">
        <f>TEXT((M214*-1),"# ##0,00 zł")</f>
        <v>1 050,00 zł</v>
      </c>
      <c r="P214" s="74">
        <v>96</v>
      </c>
      <c r="Q214" t="str">
        <f>"Zmniejszenie w dziale "&amp;B214&amp;" w rozdziale "&amp;D214&amp;" w paragrafie "&amp;F214&amp;" wydatku o "&amp;TEXT((M214*-1),"# ##0,00 zł")</f>
        <v>Zmniejszenie w dziale 754 w rozdziale 75416 w paragrafie 4300 wydatku o 1 050,00 zł</v>
      </c>
    </row>
    <row r="215" spans="1:17" ht="22" x14ac:dyDescent="0.35">
      <c r="A215" s="14">
        <v>211</v>
      </c>
      <c r="B215" s="15" t="s">
        <v>162</v>
      </c>
      <c r="C215" s="39" t="s">
        <v>163</v>
      </c>
      <c r="D215" s="68" t="str">
        <f>D214</f>
        <v>75416</v>
      </c>
      <c r="E215" s="26"/>
      <c r="F215" s="27" t="s">
        <v>126</v>
      </c>
      <c r="G215" s="28" t="s">
        <v>127</v>
      </c>
      <c r="H215" s="29">
        <v>7081.48</v>
      </c>
      <c r="I215" s="29">
        <v>11000</v>
      </c>
      <c r="J215" s="30"/>
      <c r="K215" s="29">
        <v>11550</v>
      </c>
      <c r="L215" s="30">
        <f>K215-(K215*5%)</f>
        <v>10972.5</v>
      </c>
      <c r="M215" s="30">
        <f>-1*(K215-L215)</f>
        <v>-577.5</v>
      </c>
      <c r="N215" s="31">
        <f>M215/K215</f>
        <v>-0.05</v>
      </c>
      <c r="O215" s="71" t="str">
        <f>TEXT((M215*-1),"# ##0,00 zł")</f>
        <v>577,50 zł</v>
      </c>
      <c r="P215" s="74">
        <v>97</v>
      </c>
      <c r="Q215" t="str">
        <f>"Zmniejszenie w dziale "&amp;B215&amp;" w rozdziale "&amp;D215&amp;" w paragrafie "&amp;F215&amp;" wydatku o "&amp;TEXT((M215*-1),"# ##0,00 zł")</f>
        <v>Zmniejszenie w dziale 754 w rozdziale 75416 w paragrafie 4360 wydatku o 577,50 zł</v>
      </c>
    </row>
    <row r="216" spans="1:17" ht="22" x14ac:dyDescent="0.35">
      <c r="A216" s="14">
        <v>212</v>
      </c>
      <c r="B216" s="15" t="s">
        <v>162</v>
      </c>
      <c r="C216" s="39" t="s">
        <v>163</v>
      </c>
      <c r="D216" s="68" t="str">
        <f>D215</f>
        <v>75416</v>
      </c>
      <c r="E216" s="26"/>
      <c r="F216" s="27" t="s">
        <v>130</v>
      </c>
      <c r="G216" s="28" t="s">
        <v>131</v>
      </c>
      <c r="H216" s="29">
        <v>2563.4299999999998</v>
      </c>
      <c r="I216" s="29">
        <v>3000</v>
      </c>
      <c r="J216" s="30"/>
      <c r="K216" s="29">
        <v>3150</v>
      </c>
      <c r="L216" s="30">
        <f>K216-(K216*5%)</f>
        <v>2992.5</v>
      </c>
      <c r="M216" s="30">
        <f>-1*(K216-L216)</f>
        <v>-157.5</v>
      </c>
      <c r="N216" s="31">
        <f>M216/K216</f>
        <v>-0.05</v>
      </c>
      <c r="O216" s="71" t="str">
        <f>TEXT((M216*-1),"# ##0,00 zł")</f>
        <v>157,50 zł</v>
      </c>
      <c r="P216" s="74">
        <v>98</v>
      </c>
      <c r="Q216" t="str">
        <f>"Zmniejszenie w dziale "&amp;B216&amp;" w rozdziale "&amp;D216&amp;" w paragrafie "&amp;F216&amp;" wydatku o "&amp;TEXT((M216*-1),"# ##0,00 zł")</f>
        <v>Zmniejszenie w dziale 754 w rozdziale 75416 w paragrafie 4410 wydatku o 157,50 zł</v>
      </c>
    </row>
    <row r="217" spans="1:17" ht="22" x14ac:dyDescent="0.35">
      <c r="A217" s="14">
        <v>213</v>
      </c>
      <c r="B217" s="15" t="s">
        <v>162</v>
      </c>
      <c r="C217" s="39" t="s">
        <v>163</v>
      </c>
      <c r="D217" s="68" t="str">
        <f>D216</f>
        <v>75416</v>
      </c>
      <c r="E217" s="26"/>
      <c r="F217" s="27" t="s">
        <v>38</v>
      </c>
      <c r="G217" s="28" t="s">
        <v>39</v>
      </c>
      <c r="H217" s="29">
        <v>4662</v>
      </c>
      <c r="I217" s="29">
        <v>5000</v>
      </c>
      <c r="J217" s="30"/>
      <c r="K217" s="29">
        <v>5250</v>
      </c>
      <c r="L217" s="30">
        <f>K217-(K217*5%)</f>
        <v>4987.5</v>
      </c>
      <c r="M217" s="30">
        <f>-1*(K217-L217)</f>
        <v>-262.5</v>
      </c>
      <c r="N217" s="31">
        <f>M217/K217</f>
        <v>-0.05</v>
      </c>
      <c r="O217" s="71" t="str">
        <f>TEXT((M217*-1),"# ##0,00 zł")</f>
        <v>262,50 zł</v>
      </c>
      <c r="P217" s="74">
        <v>99</v>
      </c>
      <c r="Q217" t="str">
        <f>"Zmniejszenie w dziale "&amp;B217&amp;" w rozdziale "&amp;D217&amp;" w paragrafie "&amp;F217&amp;" wydatku o "&amp;TEXT((M217*-1),"# ##0,00 zł")</f>
        <v>Zmniejszenie w dziale 754 w rozdziale 75416 w paragrafie 4430 wydatku o 262,50 zł</v>
      </c>
    </row>
    <row r="218" spans="1:17" ht="22" x14ac:dyDescent="0.35">
      <c r="A218" s="14">
        <v>214</v>
      </c>
      <c r="B218" s="15" t="s">
        <v>162</v>
      </c>
      <c r="C218" s="39" t="s">
        <v>163</v>
      </c>
      <c r="D218" s="68" t="str">
        <f>D217</f>
        <v>75416</v>
      </c>
      <c r="E218" s="26"/>
      <c r="F218" s="27" t="s">
        <v>134</v>
      </c>
      <c r="G218" s="28" t="s">
        <v>135</v>
      </c>
      <c r="H218" s="29">
        <v>13952.32</v>
      </c>
      <c r="I218" s="29">
        <v>13952.32</v>
      </c>
      <c r="J218" s="30"/>
      <c r="K218" s="29">
        <v>14966.71</v>
      </c>
      <c r="L218" s="30">
        <f>K218-(K218*5%)</f>
        <v>14218.3745</v>
      </c>
      <c r="M218" s="30">
        <f>-1*(K218-L218)</f>
        <v>-748.33549999999923</v>
      </c>
      <c r="N218" s="31">
        <f>M218/K218</f>
        <v>-4.9999999999999954E-2</v>
      </c>
      <c r="O218" s="71" t="str">
        <f>TEXT((M218*-1),"# ##0,00 zł")</f>
        <v>748,34 zł</v>
      </c>
      <c r="P218" s="74">
        <v>100</v>
      </c>
      <c r="Q218" t="str">
        <f>"Zmniejszenie w dziale "&amp;B218&amp;" w rozdziale "&amp;D218&amp;" w paragrafie "&amp;F218&amp;" wydatku o "&amp;TEXT((M218*-1),"# ##0,00 zł")</f>
        <v>Zmniejszenie w dziale 754 w rozdziale 75416 w paragrafie 4440 wydatku o 748,34 zł</v>
      </c>
    </row>
    <row r="219" spans="1:17" ht="22" x14ac:dyDescent="0.35">
      <c r="A219" s="14">
        <v>215</v>
      </c>
      <c r="B219" s="15" t="s">
        <v>162</v>
      </c>
      <c r="C219" s="39" t="s">
        <v>163</v>
      </c>
      <c r="D219" s="68" t="str">
        <f>D218</f>
        <v>75416</v>
      </c>
      <c r="E219" s="26"/>
      <c r="F219" s="27" t="s">
        <v>136</v>
      </c>
      <c r="G219" s="28" t="s">
        <v>137</v>
      </c>
      <c r="H219" s="29">
        <v>6362</v>
      </c>
      <c r="I219" s="29">
        <v>5000</v>
      </c>
      <c r="J219" s="30"/>
      <c r="K219" s="29">
        <v>6000</v>
      </c>
      <c r="L219" s="30">
        <f>K219-(K219*5%)</f>
        <v>5700</v>
      </c>
      <c r="M219" s="30">
        <f>-1*(K219-L219)</f>
        <v>-300</v>
      </c>
      <c r="N219" s="31">
        <f>M219/K219</f>
        <v>-0.05</v>
      </c>
      <c r="O219" s="71" t="str">
        <f>TEXT((M219*-1),"# ##0,00 zł")</f>
        <v>300,00 zł</v>
      </c>
      <c r="P219" s="74">
        <v>101</v>
      </c>
      <c r="Q219" t="str">
        <f>"Zmniejszenie w dziale "&amp;B219&amp;" w rozdziale "&amp;D219&amp;" w paragrafie "&amp;F219&amp;" wydatku o "&amp;TEXT((M219*-1),"# ##0,00 zł")</f>
        <v>Zmniejszenie w dziale 754 w rozdziale 75416 w paragrafie 4700 wydatku o 300,00 zł</v>
      </c>
    </row>
    <row r="220" spans="1:17" ht="22" x14ac:dyDescent="0.35">
      <c r="A220" s="14">
        <v>216</v>
      </c>
      <c r="B220" s="15" t="s">
        <v>162</v>
      </c>
      <c r="C220" s="39" t="s">
        <v>163</v>
      </c>
      <c r="D220" s="68" t="str">
        <f>D219</f>
        <v>75416</v>
      </c>
      <c r="E220" s="26"/>
      <c r="F220" s="27" t="s">
        <v>138</v>
      </c>
      <c r="G220" s="28" t="s">
        <v>139</v>
      </c>
      <c r="H220" s="29">
        <v>0</v>
      </c>
      <c r="I220" s="29">
        <v>7890.37</v>
      </c>
      <c r="J220" s="30"/>
      <c r="K220" s="29">
        <v>8284.89</v>
      </c>
      <c r="L220" s="30">
        <f>K220-(K220*5%)</f>
        <v>7870.6454999999996</v>
      </c>
      <c r="M220" s="30">
        <f>-1*(K220-L220)</f>
        <v>-414.24449999999979</v>
      </c>
      <c r="N220" s="31">
        <f>M220/K220</f>
        <v>-4.9999999999999975E-2</v>
      </c>
      <c r="O220" s="71" t="str">
        <f>TEXT((M220*-1),"# ##0,00 zł")</f>
        <v>414,24 zł</v>
      </c>
      <c r="P220" s="74">
        <v>102</v>
      </c>
      <c r="Q220" t="str">
        <f>"Zmniejszenie w dziale "&amp;B220&amp;" w rozdziale "&amp;D220&amp;" w paragrafie "&amp;F220&amp;" wydatku o "&amp;TEXT((M220*-1),"# ##0,00 zł")</f>
        <v>Zmniejszenie w dziale 754 w rozdziale 75416 w paragrafie 4710 wydatku o 414,24 zł</v>
      </c>
    </row>
    <row r="221" spans="1:17" ht="22" x14ac:dyDescent="0.35">
      <c r="A221" s="14">
        <v>217</v>
      </c>
      <c r="B221" s="15" t="s">
        <v>162</v>
      </c>
      <c r="C221" s="39" t="s">
        <v>163</v>
      </c>
      <c r="D221" s="68" t="str">
        <f>D220</f>
        <v>75416</v>
      </c>
      <c r="E221" s="26"/>
      <c r="F221" s="27" t="s">
        <v>95</v>
      </c>
      <c r="G221" s="28" t="s">
        <v>96</v>
      </c>
      <c r="H221" s="29">
        <v>0</v>
      </c>
      <c r="I221" s="29">
        <v>101900</v>
      </c>
      <c r="J221" s="30"/>
      <c r="K221" s="29">
        <v>0</v>
      </c>
      <c r="L221" s="30">
        <f>K221</f>
        <v>0</v>
      </c>
      <c r="M221" s="30">
        <f>-1*(K221-L221)</f>
        <v>0</v>
      </c>
      <c r="N221" s="31" t="e">
        <f>M221/K221</f>
        <v>#DIV/0!</v>
      </c>
      <c r="O221" s="71"/>
    </row>
    <row r="222" spans="1:17" ht="22" x14ac:dyDescent="0.35">
      <c r="A222" s="14">
        <v>218</v>
      </c>
      <c r="B222" s="15" t="s">
        <v>162</v>
      </c>
      <c r="C222" s="39" t="s">
        <v>163</v>
      </c>
      <c r="D222" s="39" t="s">
        <v>180</v>
      </c>
      <c r="E222" s="23" t="s">
        <v>180</v>
      </c>
      <c r="F222" s="22"/>
      <c r="G222" s="23" t="s">
        <v>181</v>
      </c>
      <c r="H222" s="24">
        <f>SUM(H223:H232)</f>
        <v>652940.03999999992</v>
      </c>
      <c r="I222" s="24">
        <f>SUM(I223:I232)</f>
        <v>151600</v>
      </c>
      <c r="J222" s="25">
        <f>SUM(J223:J232)</f>
        <v>0</v>
      </c>
      <c r="K222" s="24">
        <f>SUM(K223:K232)</f>
        <v>122737</v>
      </c>
      <c r="L222" s="25">
        <f>SUM(L223:L232)</f>
        <v>116600.15</v>
      </c>
      <c r="M222" s="25">
        <f>SUM(M223:M232)</f>
        <v>-6136.8499999999995</v>
      </c>
      <c r="N222" s="25"/>
      <c r="O222" s="71"/>
    </row>
    <row r="223" spans="1:17" ht="27" x14ac:dyDescent="0.35">
      <c r="A223" s="14">
        <v>219</v>
      </c>
      <c r="B223" s="15" t="s">
        <v>162</v>
      </c>
      <c r="C223" s="39" t="s">
        <v>163</v>
      </c>
      <c r="D223" s="68" t="str">
        <f>D222</f>
        <v>75421</v>
      </c>
      <c r="E223" s="26"/>
      <c r="F223" s="27" t="s">
        <v>112</v>
      </c>
      <c r="G223" s="28" t="s">
        <v>113</v>
      </c>
      <c r="H223" s="29">
        <v>22915.37</v>
      </c>
      <c r="I223" s="29">
        <v>4429</v>
      </c>
      <c r="J223" s="30"/>
      <c r="K223" s="29">
        <v>4429</v>
      </c>
      <c r="L223" s="30">
        <f>K223-(K223*5%)</f>
        <v>4207.55</v>
      </c>
      <c r="M223" s="30">
        <f>-1*(K223-L223)</f>
        <v>-221.44999999999982</v>
      </c>
      <c r="N223" s="31">
        <f>M223/K223</f>
        <v>-4.9999999999999961E-2</v>
      </c>
      <c r="O223" s="71" t="str">
        <f>TEXT((M223*-1),"# ##0,00 zł")</f>
        <v>221,45 zł</v>
      </c>
      <c r="P223" s="74">
        <v>103</v>
      </c>
      <c r="Q223" t="str">
        <f>"Zmniejszenie w dziale "&amp;B223&amp;" w rozdziale "&amp;D223&amp;" w paragrafie "&amp;F223&amp;" wydatku o "&amp;TEXT((M223*-1),"# ##0,00 zł")</f>
        <v>Zmniejszenie w dziale 754 w rozdziale 75421 w paragrafie 3030 wydatku o 221,45 zł</v>
      </c>
    </row>
    <row r="224" spans="1:17" ht="22" x14ac:dyDescent="0.35">
      <c r="A224" s="14">
        <v>220</v>
      </c>
      <c r="B224" s="15" t="s">
        <v>162</v>
      </c>
      <c r="C224" s="39" t="s">
        <v>163</v>
      </c>
      <c r="D224" s="68" t="str">
        <f>D223</f>
        <v>75421</v>
      </c>
      <c r="E224" s="26"/>
      <c r="F224" s="27" t="s">
        <v>108</v>
      </c>
      <c r="G224" s="28" t="s">
        <v>109</v>
      </c>
      <c r="H224" s="29">
        <v>37135.74</v>
      </c>
      <c r="I224" s="29">
        <v>48865</v>
      </c>
      <c r="J224" s="30"/>
      <c r="K224" s="29">
        <v>48865</v>
      </c>
      <c r="L224" s="30">
        <f>K224-(K224*5%)</f>
        <v>46421.75</v>
      </c>
      <c r="M224" s="30">
        <f>-1*(K224-L224)</f>
        <v>-2443.25</v>
      </c>
      <c r="N224" s="31">
        <f>M224/K224</f>
        <v>-0.05</v>
      </c>
      <c r="O224" s="71" t="str">
        <f>TEXT((M224*-1),"# ##0,00 zł")</f>
        <v>2 443,25 zł</v>
      </c>
      <c r="P224" s="74">
        <v>104</v>
      </c>
      <c r="Q224" t="str">
        <f>"Zmniejszenie w dziale "&amp;B224&amp;" w rozdziale "&amp;D224&amp;" w paragrafie "&amp;F224&amp;" wydatku o "&amp;TEXT((M224*-1),"# ##0,00 zł")</f>
        <v>Zmniejszenie w dziale 754 w rozdziale 75421 w paragrafie 4010 wydatku o 2 443,25 zł</v>
      </c>
    </row>
    <row r="225" spans="1:17" ht="22" x14ac:dyDescent="0.35">
      <c r="A225" s="14">
        <v>221</v>
      </c>
      <c r="B225" s="15" t="s">
        <v>162</v>
      </c>
      <c r="C225" s="39" t="s">
        <v>163</v>
      </c>
      <c r="D225" s="68" t="str">
        <f>D224</f>
        <v>75421</v>
      </c>
      <c r="E225" s="26"/>
      <c r="F225" s="27" t="s">
        <v>32</v>
      </c>
      <c r="G225" s="28" t="s">
        <v>33</v>
      </c>
      <c r="H225" s="29">
        <v>6819.22</v>
      </c>
      <c r="I225" s="29">
        <v>12143</v>
      </c>
      <c r="J225" s="30"/>
      <c r="K225" s="29">
        <v>12143</v>
      </c>
      <c r="L225" s="30">
        <f>K225-(K225*5%)</f>
        <v>11535.85</v>
      </c>
      <c r="M225" s="30">
        <f>-1*(K225-L225)</f>
        <v>-607.14999999999964</v>
      </c>
      <c r="N225" s="31">
        <f>M225/K225</f>
        <v>-4.9999999999999968E-2</v>
      </c>
      <c r="O225" s="71" t="str">
        <f>TEXT((M225*-1),"# ##0,00 zł")</f>
        <v>607,15 zł</v>
      </c>
      <c r="P225" s="74">
        <v>105</v>
      </c>
      <c r="Q225" t="str">
        <f>"Zmniejszenie w dziale "&amp;B225&amp;" w rozdziale "&amp;D225&amp;" w paragrafie "&amp;F225&amp;" wydatku o "&amp;TEXT((M225*-1),"# ##0,00 zł")</f>
        <v>Zmniejszenie w dziale 754 w rozdziale 75421 w paragrafie 4110 wydatku o 607,15 zł</v>
      </c>
    </row>
    <row r="226" spans="1:17" ht="22" x14ac:dyDescent="0.35">
      <c r="A226" s="14">
        <v>222</v>
      </c>
      <c r="B226" s="15" t="s">
        <v>162</v>
      </c>
      <c r="C226" s="39" t="s">
        <v>163</v>
      </c>
      <c r="D226" s="68" t="str">
        <f>D225</f>
        <v>75421</v>
      </c>
      <c r="E226" s="26"/>
      <c r="F226" s="27" t="s">
        <v>34</v>
      </c>
      <c r="G226" s="28" t="s">
        <v>35</v>
      </c>
      <c r="H226" s="29">
        <v>744.06</v>
      </c>
      <c r="I226" s="29">
        <v>1623</v>
      </c>
      <c r="J226" s="30"/>
      <c r="K226" s="29">
        <v>0</v>
      </c>
      <c r="L226" s="30">
        <f>K226</f>
        <v>0</v>
      </c>
      <c r="M226" s="30">
        <f>-1*(K226-L226)</f>
        <v>0</v>
      </c>
      <c r="N226" s="31" t="e">
        <f>M226/K226</f>
        <v>#DIV/0!</v>
      </c>
      <c r="O226" s="71"/>
    </row>
    <row r="227" spans="1:17" ht="22" x14ac:dyDescent="0.35">
      <c r="A227" s="14">
        <v>223</v>
      </c>
      <c r="B227" s="15" t="s">
        <v>162</v>
      </c>
      <c r="C227" s="39" t="s">
        <v>163</v>
      </c>
      <c r="D227" s="68" t="str">
        <f>D226</f>
        <v>75421</v>
      </c>
      <c r="E227" s="26"/>
      <c r="F227" s="27" t="s">
        <v>36</v>
      </c>
      <c r="G227" s="28" t="s">
        <v>37</v>
      </c>
      <c r="H227" s="29">
        <v>17523.45</v>
      </c>
      <c r="I227" s="29">
        <v>21300</v>
      </c>
      <c r="J227" s="30"/>
      <c r="K227" s="29">
        <v>21300</v>
      </c>
      <c r="L227" s="30">
        <f>K227-(K227*5%)</f>
        <v>20235</v>
      </c>
      <c r="M227" s="30">
        <f>-1*(K227-L227)</f>
        <v>-1065</v>
      </c>
      <c r="N227" s="31">
        <f>M227/K227</f>
        <v>-0.05</v>
      </c>
      <c r="O227" s="71" t="str">
        <f>TEXT((M227*-1),"# ##0,00 zł")</f>
        <v>1 065,00 zł</v>
      </c>
      <c r="P227" s="74">
        <v>106</v>
      </c>
      <c r="Q227" t="str">
        <f>"Zmniejszenie w dziale "&amp;B227&amp;" w rozdziale "&amp;D227&amp;" w paragrafie "&amp;F227&amp;" wydatku o "&amp;TEXT((M227*-1),"# ##0,00 zł")</f>
        <v>Zmniejszenie w dziale 754 w rozdziale 75421 w paragrafie 4170 wydatku o 1 065,00 zł</v>
      </c>
    </row>
    <row r="228" spans="1:17" ht="22" x14ac:dyDescent="0.35">
      <c r="A228" s="14">
        <v>224</v>
      </c>
      <c r="B228" s="15" t="s">
        <v>162</v>
      </c>
      <c r="C228" s="39" t="s">
        <v>163</v>
      </c>
      <c r="D228" s="68" t="str">
        <f>D227</f>
        <v>75421</v>
      </c>
      <c r="E228" s="26"/>
      <c r="F228" s="27" t="s">
        <v>72</v>
      </c>
      <c r="G228" s="28" t="s">
        <v>73</v>
      </c>
      <c r="H228" s="29">
        <v>459756.86</v>
      </c>
      <c r="I228" s="29">
        <v>37940</v>
      </c>
      <c r="J228" s="30"/>
      <c r="K228" s="29">
        <v>20000</v>
      </c>
      <c r="L228" s="30">
        <f>K228-(K228*5%)</f>
        <v>19000</v>
      </c>
      <c r="M228" s="30">
        <f>-1*(K228-L228)</f>
        <v>-1000</v>
      </c>
      <c r="N228" s="31">
        <f>M228/K228</f>
        <v>-0.05</v>
      </c>
      <c r="O228" s="71" t="str">
        <f>TEXT((M228*-1),"# ##0,00 zł")</f>
        <v>1 000,00 zł</v>
      </c>
      <c r="P228" s="74">
        <v>107</v>
      </c>
      <c r="Q228" t="str">
        <f>"Zmniejszenie w dziale "&amp;B228&amp;" w rozdziale "&amp;D228&amp;" w paragrafie "&amp;F228&amp;" wydatku o "&amp;TEXT((M228*-1),"# ##0,00 zł")</f>
        <v>Zmniejszenie w dziale 754 w rozdziale 75421 w paragrafie 4210 wydatku o 1 000,00 zł</v>
      </c>
    </row>
    <row r="229" spans="1:17" ht="22" x14ac:dyDescent="0.35">
      <c r="A229" s="14">
        <v>225</v>
      </c>
      <c r="B229" s="15" t="s">
        <v>162</v>
      </c>
      <c r="C229" s="39" t="s">
        <v>163</v>
      </c>
      <c r="D229" s="68" t="str">
        <f>D228</f>
        <v>75421</v>
      </c>
      <c r="E229" s="26"/>
      <c r="F229" s="27" t="s">
        <v>82</v>
      </c>
      <c r="G229" s="28" t="s">
        <v>83</v>
      </c>
      <c r="H229" s="29">
        <v>4073.07</v>
      </c>
      <c r="I229" s="29">
        <v>0</v>
      </c>
      <c r="J229" s="30"/>
      <c r="K229" s="29">
        <v>0</v>
      </c>
      <c r="L229" s="30">
        <f>K229</f>
        <v>0</v>
      </c>
      <c r="M229" s="30">
        <f>-1*(K229-L229)</f>
        <v>0</v>
      </c>
      <c r="N229" s="31" t="e">
        <f>M229/K229</f>
        <v>#DIV/0!</v>
      </c>
      <c r="O229" s="71"/>
    </row>
    <row r="230" spans="1:17" ht="22" x14ac:dyDescent="0.35">
      <c r="A230" s="14">
        <v>226</v>
      </c>
      <c r="B230" s="15" t="s">
        <v>162</v>
      </c>
      <c r="C230" s="39" t="s">
        <v>163</v>
      </c>
      <c r="D230" s="68" t="str">
        <f>D229</f>
        <v>75421</v>
      </c>
      <c r="E230" s="26"/>
      <c r="F230" s="27" t="s">
        <v>44</v>
      </c>
      <c r="G230" s="28" t="s">
        <v>15</v>
      </c>
      <c r="H230" s="29">
        <v>63972.27</v>
      </c>
      <c r="I230" s="29">
        <v>24300</v>
      </c>
      <c r="J230" s="30"/>
      <c r="K230" s="29">
        <v>15000</v>
      </c>
      <c r="L230" s="30">
        <f>K230-(K230*5%)</f>
        <v>14250</v>
      </c>
      <c r="M230" s="30">
        <f>-1*(K230-L230)</f>
        <v>-750</v>
      </c>
      <c r="N230" s="31">
        <f>M230/K230</f>
        <v>-0.05</v>
      </c>
      <c r="O230" s="71" t="str">
        <f>TEXT((M230*-1),"# ##0,00 zł")</f>
        <v>750,00 zł</v>
      </c>
      <c r="P230" s="74">
        <v>108</v>
      </c>
      <c r="Q230" t="str">
        <f>"Zmniejszenie w dziale "&amp;B230&amp;" w rozdziale "&amp;D230&amp;" w paragrafie "&amp;F230&amp;" wydatku o "&amp;TEXT((M230*-1),"# ##0,00 zł")</f>
        <v>Zmniejszenie w dziale 754 w rozdziale 75421 w paragrafie 4300 wydatku o 750,00 zł</v>
      </c>
    </row>
    <row r="231" spans="1:17" ht="22" x14ac:dyDescent="0.35">
      <c r="A231" s="14">
        <v>227</v>
      </c>
      <c r="B231" s="15" t="s">
        <v>162</v>
      </c>
      <c r="C231" s="39" t="s">
        <v>163</v>
      </c>
      <c r="D231" s="68" t="str">
        <f>D230</f>
        <v>75421</v>
      </c>
      <c r="E231" s="26"/>
      <c r="F231" s="27" t="s">
        <v>38</v>
      </c>
      <c r="G231" s="28" t="s">
        <v>39</v>
      </c>
      <c r="H231" s="29">
        <v>40000</v>
      </c>
      <c r="I231" s="29">
        <v>0</v>
      </c>
      <c r="J231" s="30"/>
      <c r="K231" s="29">
        <v>0</v>
      </c>
      <c r="L231" s="30">
        <f>K231</f>
        <v>0</v>
      </c>
      <c r="M231" s="30">
        <f>-1*(K231-L231)</f>
        <v>0</v>
      </c>
      <c r="N231" s="31" t="e">
        <f>M231/K231</f>
        <v>#DIV/0!</v>
      </c>
      <c r="O231" s="71"/>
    </row>
    <row r="232" spans="1:17" ht="22" x14ac:dyDescent="0.35">
      <c r="A232" s="14">
        <v>228</v>
      </c>
      <c r="B232" s="15" t="s">
        <v>162</v>
      </c>
      <c r="C232" s="39" t="s">
        <v>163</v>
      </c>
      <c r="D232" s="68" t="str">
        <f>D231</f>
        <v>75421</v>
      </c>
      <c r="E232" s="26"/>
      <c r="F232" s="27" t="s">
        <v>138</v>
      </c>
      <c r="G232" s="28" t="s">
        <v>139</v>
      </c>
      <c r="H232" s="29">
        <v>0</v>
      </c>
      <c r="I232" s="29">
        <v>1000</v>
      </c>
      <c r="J232" s="30"/>
      <c r="K232" s="29">
        <v>1000</v>
      </c>
      <c r="L232" s="30">
        <f>K232-(K232*5%)</f>
        <v>950</v>
      </c>
      <c r="M232" s="30">
        <f>-1*(K232-L232)</f>
        <v>-50</v>
      </c>
      <c r="N232" s="31">
        <f>M232/K232</f>
        <v>-0.05</v>
      </c>
      <c r="O232" s="71" t="str">
        <f>TEXT((M232*-1),"# ##0,00 zł")</f>
        <v>50,00 zł</v>
      </c>
      <c r="P232" s="74">
        <v>109</v>
      </c>
      <c r="Q232" t="str">
        <f>"Zmniejszenie w dziale "&amp;B232&amp;" w rozdziale "&amp;D232&amp;" w paragrafie "&amp;F232&amp;" wydatku o "&amp;TEXT((M232*-1),"# ##0,00 zł")</f>
        <v>Zmniejszenie w dziale 754 w rozdziale 75421 w paragrafie 4710 wydatku o 50,00 zł</v>
      </c>
    </row>
    <row r="233" spans="1:17" ht="22" x14ac:dyDescent="0.35">
      <c r="A233" s="14">
        <v>229</v>
      </c>
      <c r="B233" s="15" t="s">
        <v>162</v>
      </c>
      <c r="C233" s="39" t="s">
        <v>163</v>
      </c>
      <c r="D233" s="39" t="s">
        <v>182</v>
      </c>
      <c r="E233" s="23" t="s">
        <v>182</v>
      </c>
      <c r="F233" s="22"/>
      <c r="G233" s="23" t="s">
        <v>31</v>
      </c>
      <c r="H233" s="24">
        <f>SUM(H234:H239)</f>
        <v>30892.969999999998</v>
      </c>
      <c r="I233" s="24">
        <f>SUM(I234:I239)</f>
        <v>159828.54999999999</v>
      </c>
      <c r="J233" s="25">
        <f>SUM(J234:J239)</f>
        <v>0</v>
      </c>
      <c r="K233" s="24">
        <f>SUM(K234:K239)</f>
        <v>217681.32</v>
      </c>
      <c r="L233" s="25">
        <f>SUM(L234:L239)</f>
        <v>209547.25400000002</v>
      </c>
      <c r="M233" s="25">
        <f>SUM(M234:M239)</f>
        <v>-8134.0660000000062</v>
      </c>
      <c r="N233" s="25"/>
      <c r="O233" s="71"/>
    </row>
    <row r="234" spans="1:17" ht="22" x14ac:dyDescent="0.35">
      <c r="A234" s="14">
        <v>230</v>
      </c>
      <c r="B234" s="15" t="s">
        <v>162</v>
      </c>
      <c r="C234" s="39" t="s">
        <v>163</v>
      </c>
      <c r="D234" s="68" t="str">
        <f>D233</f>
        <v>75495</v>
      </c>
      <c r="E234" s="26"/>
      <c r="F234" s="27" t="s">
        <v>72</v>
      </c>
      <c r="G234" s="28" t="s">
        <v>73</v>
      </c>
      <c r="H234" s="29">
        <v>299.89999999999998</v>
      </c>
      <c r="I234" s="29">
        <v>31500</v>
      </c>
      <c r="J234" s="30"/>
      <c r="K234" s="29">
        <v>38075</v>
      </c>
      <c r="L234" s="30">
        <f>K234-(K234*5%)</f>
        <v>36171.25</v>
      </c>
      <c r="M234" s="30">
        <f>-1*(K234-L234)</f>
        <v>-1903.75</v>
      </c>
      <c r="N234" s="31">
        <f>M234/K234</f>
        <v>-0.05</v>
      </c>
      <c r="O234" s="71" t="str">
        <f>TEXT((M234*-1),"# ##0,00 zł")</f>
        <v>1 903,75 zł</v>
      </c>
      <c r="P234" s="74">
        <v>110</v>
      </c>
      <c r="Q234" t="str">
        <f>"Zmniejszenie w dziale "&amp;B234&amp;" w rozdziale "&amp;D234&amp;" w paragrafie "&amp;F234&amp;" wydatku o "&amp;TEXT((M234*-1),"# ##0,00 zł")</f>
        <v>Zmniejszenie w dziale 754 w rozdziale 75495 w paragrafie 4210 wydatku o 1 903,75 zł</v>
      </c>
    </row>
    <row r="235" spans="1:17" ht="22" x14ac:dyDescent="0.35">
      <c r="A235" s="14">
        <v>231</v>
      </c>
      <c r="B235" s="15" t="s">
        <v>162</v>
      </c>
      <c r="C235" s="39" t="s">
        <v>163</v>
      </c>
      <c r="D235" s="68" t="str">
        <f>D234</f>
        <v>75495</v>
      </c>
      <c r="E235" s="26"/>
      <c r="F235" s="27" t="s">
        <v>82</v>
      </c>
      <c r="G235" s="28" t="s">
        <v>83</v>
      </c>
      <c r="H235" s="29">
        <v>4449.87</v>
      </c>
      <c r="I235" s="29">
        <v>8000</v>
      </c>
      <c r="J235" s="30"/>
      <c r="K235" s="29">
        <v>15000</v>
      </c>
      <c r="L235" s="30">
        <f>K235-(K235*5%)</f>
        <v>14250</v>
      </c>
      <c r="M235" s="30">
        <f>-1*(K235-L235)</f>
        <v>-750</v>
      </c>
      <c r="N235" s="31">
        <f>M235/K235</f>
        <v>-0.05</v>
      </c>
      <c r="O235" s="71" t="str">
        <f>TEXT((M235*-1),"# ##0,00 zł")</f>
        <v>750,00 zł</v>
      </c>
      <c r="P235" s="74">
        <v>111</v>
      </c>
      <c r="Q235" t="str">
        <f>"Zmniejszenie w dziale "&amp;B235&amp;" w rozdziale "&amp;D235&amp;" w paragrafie "&amp;F235&amp;" wydatku o "&amp;TEXT((M235*-1),"# ##0,00 zł")</f>
        <v>Zmniejszenie w dziale 754 w rozdziale 75495 w paragrafie 4260 wydatku o 750,00 zł</v>
      </c>
    </row>
    <row r="236" spans="1:17" ht="22" x14ac:dyDescent="0.35">
      <c r="A236" s="14">
        <v>232</v>
      </c>
      <c r="B236" s="15" t="s">
        <v>162</v>
      </c>
      <c r="C236" s="39" t="s">
        <v>163</v>
      </c>
      <c r="D236" s="68" t="str">
        <f>D235</f>
        <v>75495</v>
      </c>
      <c r="E236" s="26"/>
      <c r="F236" s="27" t="s">
        <v>18</v>
      </c>
      <c r="G236" s="28" t="s">
        <v>19</v>
      </c>
      <c r="H236" s="29">
        <v>11229.9</v>
      </c>
      <c r="I236" s="29">
        <v>15000</v>
      </c>
      <c r="J236" s="30"/>
      <c r="K236" s="29">
        <v>15750</v>
      </c>
      <c r="L236" s="30">
        <f>K236-(K236*5%)</f>
        <v>14962.5</v>
      </c>
      <c r="M236" s="30">
        <f>-1*(K236-L236)</f>
        <v>-787.5</v>
      </c>
      <c r="N236" s="31">
        <f>M236/K236</f>
        <v>-0.05</v>
      </c>
      <c r="O236" s="71" t="str">
        <f>TEXT((M236*-1),"# ##0,00 zł")</f>
        <v>787,50 zł</v>
      </c>
      <c r="P236" s="74">
        <v>112</v>
      </c>
      <c r="Q236" t="str">
        <f>"Zmniejszenie w dziale "&amp;B236&amp;" w rozdziale "&amp;D236&amp;" w paragrafie "&amp;F236&amp;" wydatku o "&amp;TEXT((M236*-1),"# ##0,00 zł")</f>
        <v>Zmniejszenie w dziale 754 w rozdziale 75495 w paragrafie 4270 wydatku o 787,50 zł</v>
      </c>
    </row>
    <row r="237" spans="1:17" ht="22" x14ac:dyDescent="0.35">
      <c r="A237" s="14">
        <v>233</v>
      </c>
      <c r="B237" s="15" t="s">
        <v>162</v>
      </c>
      <c r="C237" s="39" t="s">
        <v>163</v>
      </c>
      <c r="D237" s="68" t="str">
        <f>D236</f>
        <v>75495</v>
      </c>
      <c r="E237" s="26"/>
      <c r="F237" s="27" t="s">
        <v>44</v>
      </c>
      <c r="G237" s="28" t="s">
        <v>15</v>
      </c>
      <c r="H237" s="29">
        <v>0</v>
      </c>
      <c r="I237" s="29">
        <v>83328.55</v>
      </c>
      <c r="J237" s="30"/>
      <c r="K237" s="29">
        <v>89656.320000000007</v>
      </c>
      <c r="L237" s="30">
        <f>K237-(K237*5%)</f>
        <v>85173.504000000001</v>
      </c>
      <c r="M237" s="30">
        <f>-1*(K237-L237)</f>
        <v>-4482.8160000000062</v>
      </c>
      <c r="N237" s="31">
        <f>M237/K237</f>
        <v>-5.0000000000000065E-2</v>
      </c>
      <c r="O237" s="71" t="str">
        <f>TEXT((M237*-1),"# ##0,00 zł")</f>
        <v>4 482,82 zł</v>
      </c>
      <c r="P237" s="74">
        <v>113</v>
      </c>
      <c r="Q237" t="str">
        <f>"Zmniejszenie w dziale "&amp;B237&amp;" w rozdziale "&amp;D237&amp;" w paragrafie "&amp;F237&amp;" wydatku o "&amp;TEXT((M237*-1),"# ##0,00 zł")</f>
        <v>Zmniejszenie w dziale 754 w rozdziale 75495 w paragrafie 4300 wydatku o 4 482,82 zł</v>
      </c>
    </row>
    <row r="238" spans="1:17" ht="45" x14ac:dyDescent="0.35">
      <c r="A238" s="14">
        <v>234</v>
      </c>
      <c r="B238" s="15" t="s">
        <v>162</v>
      </c>
      <c r="C238" s="39" t="s">
        <v>163</v>
      </c>
      <c r="D238" s="68" t="str">
        <f>D237</f>
        <v>75495</v>
      </c>
      <c r="E238" s="26"/>
      <c r="F238" s="27" t="s">
        <v>126</v>
      </c>
      <c r="G238" s="28" t="s">
        <v>127</v>
      </c>
      <c r="H238" s="29">
        <v>2970</v>
      </c>
      <c r="I238" s="29">
        <v>4000</v>
      </c>
      <c r="J238" s="30"/>
      <c r="K238" s="29">
        <v>4200</v>
      </c>
      <c r="L238" s="30">
        <f>K238-(K238*5%)</f>
        <v>3990</v>
      </c>
      <c r="M238" s="30">
        <f>-1*(K238-L238)</f>
        <v>-210</v>
      </c>
      <c r="N238" s="31">
        <f>M238/K238</f>
        <v>-0.05</v>
      </c>
      <c r="O238" s="71" t="str">
        <f>TEXT((M238*-1),"# ##0,00 zł")</f>
        <v>210,00 zł</v>
      </c>
      <c r="P238" s="74">
        <v>114</v>
      </c>
      <c r="Q238" t="str">
        <f>"Zmniejszenie w dziale "&amp;B238&amp;" w rozdziale "&amp;D238&amp;" w paragrafie "&amp;F238&amp;" wydatku o "&amp;TEXT((M238*-1),"# ##0,00 zł")</f>
        <v>Zmniejszenie w dziale 754 w rozdziale 75495 w paragrafie 4360 wydatku o 210,00 zł</v>
      </c>
    </row>
    <row r="239" spans="1:17" ht="27" x14ac:dyDescent="0.35">
      <c r="A239" s="14">
        <v>235</v>
      </c>
      <c r="B239" s="15" t="s">
        <v>162</v>
      </c>
      <c r="C239" s="39" t="s">
        <v>163</v>
      </c>
      <c r="D239" s="68" t="str">
        <f>D238</f>
        <v>75495</v>
      </c>
      <c r="E239" s="26"/>
      <c r="F239" s="27" t="s">
        <v>20</v>
      </c>
      <c r="G239" s="28" t="s">
        <v>21</v>
      </c>
      <c r="H239" s="29">
        <v>11943.3</v>
      </c>
      <c r="I239" s="29">
        <v>18000</v>
      </c>
      <c r="J239" s="30"/>
      <c r="K239" s="29">
        <v>55000</v>
      </c>
      <c r="L239" s="30">
        <f>K239</f>
        <v>55000</v>
      </c>
      <c r="M239" s="30">
        <f>-1*(K239-L239)</f>
        <v>0</v>
      </c>
      <c r="N239" s="31">
        <f>M239/K239</f>
        <v>0</v>
      </c>
      <c r="O239" s="71"/>
    </row>
    <row r="240" spans="1:17" x14ac:dyDescent="0.35">
      <c r="A240" s="14">
        <v>236</v>
      </c>
      <c r="B240" s="15" t="s">
        <v>183</v>
      </c>
      <c r="C240" s="16" t="s">
        <v>184</v>
      </c>
      <c r="D240" s="16"/>
      <c r="E240" s="17"/>
      <c r="F240" s="18"/>
      <c r="G240" s="16" t="s">
        <v>184</v>
      </c>
      <c r="H240" s="19">
        <f>H241</f>
        <v>678505.33</v>
      </c>
      <c r="I240" s="19">
        <f>I241</f>
        <v>964375</v>
      </c>
      <c r="J240" s="20">
        <f>J241</f>
        <v>0</v>
      </c>
      <c r="K240" s="19">
        <f>K241</f>
        <v>1363000</v>
      </c>
      <c r="L240" s="20">
        <f>L241</f>
        <v>1285000</v>
      </c>
      <c r="M240" s="20">
        <f>M241</f>
        <v>-78000</v>
      </c>
      <c r="N240" s="20"/>
      <c r="O240" s="71"/>
    </row>
    <row r="241" spans="1:17" ht="27" x14ac:dyDescent="0.35">
      <c r="A241" s="14">
        <v>237</v>
      </c>
      <c r="B241" s="15" t="s">
        <v>183</v>
      </c>
      <c r="C241" s="16" t="s">
        <v>184</v>
      </c>
      <c r="D241" s="16" t="s">
        <v>185</v>
      </c>
      <c r="E241" s="23" t="s">
        <v>185</v>
      </c>
      <c r="F241" s="22"/>
      <c r="G241" s="40" t="s">
        <v>186</v>
      </c>
      <c r="H241" s="24">
        <f>SUM(H242:H243)</f>
        <v>678505.33</v>
      </c>
      <c r="I241" s="24">
        <f>SUM(I242:I243)</f>
        <v>964375</v>
      </c>
      <c r="J241" s="25">
        <f>SUM(J242:J243)</f>
        <v>0</v>
      </c>
      <c r="K241" s="24">
        <f>SUM(K242:K243)</f>
        <v>1363000</v>
      </c>
      <c r="L241" s="25">
        <f>SUM(L242:L243)</f>
        <v>1285000</v>
      </c>
      <c r="M241" s="25">
        <f>SUM(M242:M243)</f>
        <v>-78000</v>
      </c>
      <c r="N241" s="25"/>
      <c r="O241" s="71"/>
    </row>
    <row r="242" spans="1:17" ht="18" x14ac:dyDescent="0.35">
      <c r="A242" s="14">
        <v>238</v>
      </c>
      <c r="B242" s="15" t="s">
        <v>183</v>
      </c>
      <c r="C242" s="16" t="s">
        <v>184</v>
      </c>
      <c r="D242" s="68" t="str">
        <f>D241</f>
        <v>75702</v>
      </c>
      <c r="E242" s="26"/>
      <c r="F242" s="27" t="s">
        <v>187</v>
      </c>
      <c r="G242" s="28" t="s">
        <v>188</v>
      </c>
      <c r="H242" s="29">
        <v>73480</v>
      </c>
      <c r="I242" s="29">
        <v>50000</v>
      </c>
      <c r="J242" s="30"/>
      <c r="K242" s="29">
        <v>63000</v>
      </c>
      <c r="L242" s="30">
        <v>50000</v>
      </c>
      <c r="M242" s="30">
        <f>-1*(K242-L242)</f>
        <v>-13000</v>
      </c>
      <c r="N242" s="82">
        <f>M242/K242</f>
        <v>-0.20634920634920634</v>
      </c>
      <c r="O242" s="71" t="str">
        <f>TEXT((M242*-1),"# ##0,00 zł")</f>
        <v>13 000,00 zł</v>
      </c>
      <c r="P242" s="74">
        <v>115</v>
      </c>
      <c r="Q242" t="str">
        <f>"Zmniejszenie w dziale "&amp;B242&amp;" w rozdziale "&amp;D242&amp;" w paragrafie "&amp;F242&amp;" wydatku o "&amp;TEXT((M242*-1),"# ##0,00 zł")</f>
        <v>Zmniejszenie w dziale 757 w rozdziale 75702 w paragrafie 8090 wydatku o 13 000,00 zł</v>
      </c>
    </row>
    <row r="243" spans="1:17" ht="18" x14ac:dyDescent="0.35">
      <c r="A243" s="14">
        <v>239</v>
      </c>
      <c r="B243" s="15" t="s">
        <v>183</v>
      </c>
      <c r="C243" s="16" t="s">
        <v>184</v>
      </c>
      <c r="D243" s="68" t="str">
        <f>D242</f>
        <v>75702</v>
      </c>
      <c r="E243" s="26"/>
      <c r="F243" s="27" t="s">
        <v>189</v>
      </c>
      <c r="G243" s="28" t="s">
        <v>190</v>
      </c>
      <c r="H243" s="29">
        <v>605025.32999999996</v>
      </c>
      <c r="I243" s="29">
        <v>914375</v>
      </c>
      <c r="J243" s="30"/>
      <c r="K243" s="29">
        <v>1300000</v>
      </c>
      <c r="L243" s="30">
        <f>K243-(K243*5%)</f>
        <v>1235000</v>
      </c>
      <c r="M243" s="30">
        <f>-1*(K243-L243)</f>
        <v>-65000</v>
      </c>
      <c r="N243" s="31">
        <f>M243/K243</f>
        <v>-0.05</v>
      </c>
      <c r="O243" s="71" t="str">
        <f>TEXT((M243*-1),"# ##0,00 zł")</f>
        <v>65 000,00 zł</v>
      </c>
      <c r="P243" s="74">
        <v>116</v>
      </c>
      <c r="Q243" t="str">
        <f>"Zmniejszenie w dziale "&amp;B243&amp;" w rozdziale "&amp;D243&amp;" w paragrafie "&amp;F243&amp;" wydatku o "&amp;TEXT((M243*-1),"# ##0,00 zł")</f>
        <v>Zmniejszenie w dziale 757 w rozdziale 75702 w paragrafie 8110 wydatku o 65 000,00 zł</v>
      </c>
    </row>
    <row r="244" spans="1:17" ht="18" x14ac:dyDescent="0.35">
      <c r="A244" s="14">
        <v>240</v>
      </c>
      <c r="B244" s="15" t="s">
        <v>191</v>
      </c>
      <c r="C244" s="16" t="s">
        <v>192</v>
      </c>
      <c r="D244" s="16"/>
      <c r="E244" s="17"/>
      <c r="F244" s="18"/>
      <c r="G244" s="16" t="s">
        <v>192</v>
      </c>
      <c r="H244" s="19">
        <f>H245</f>
        <v>0</v>
      </c>
      <c r="I244" s="19">
        <f>I245</f>
        <v>1416778.31</v>
      </c>
      <c r="J244" s="20">
        <f>J245</f>
        <v>0</v>
      </c>
      <c r="K244" s="19">
        <f>K245</f>
        <v>1356333.1</v>
      </c>
      <c r="L244" s="20">
        <f>L245</f>
        <v>1288516.4450000001</v>
      </c>
      <c r="M244" s="20">
        <f>M245</f>
        <v>-67816.655000000028</v>
      </c>
      <c r="N244" s="20"/>
      <c r="O244" s="71"/>
    </row>
    <row r="245" spans="1:17" x14ac:dyDescent="0.35">
      <c r="A245" s="14">
        <v>241</v>
      </c>
      <c r="B245" s="15" t="s">
        <v>191</v>
      </c>
      <c r="C245" s="16" t="s">
        <v>192</v>
      </c>
      <c r="D245" s="16" t="s">
        <v>193</v>
      </c>
      <c r="E245" s="23" t="s">
        <v>193</v>
      </c>
      <c r="F245" s="22"/>
      <c r="G245" s="23" t="s">
        <v>194</v>
      </c>
      <c r="H245" s="24">
        <f>H246</f>
        <v>0</v>
      </c>
      <c r="I245" s="24">
        <f>I246</f>
        <v>1416778.31</v>
      </c>
      <c r="J245" s="25">
        <f>J246</f>
        <v>0</v>
      </c>
      <c r="K245" s="24">
        <f>K246</f>
        <v>1356333.1</v>
      </c>
      <c r="L245" s="25">
        <f>L246</f>
        <v>1288516.4450000001</v>
      </c>
      <c r="M245" s="25">
        <f>M246</f>
        <v>-67816.655000000028</v>
      </c>
      <c r="N245" s="25"/>
      <c r="O245" s="71"/>
    </row>
    <row r="246" spans="1:17" x14ac:dyDescent="0.35">
      <c r="A246" s="14">
        <v>242</v>
      </c>
      <c r="B246" s="15" t="s">
        <v>191</v>
      </c>
      <c r="C246" s="16" t="s">
        <v>192</v>
      </c>
      <c r="D246" s="68" t="str">
        <f>D245</f>
        <v>75818</v>
      </c>
      <c r="E246" s="26"/>
      <c r="F246" s="27" t="s">
        <v>195</v>
      </c>
      <c r="G246" s="28" t="s">
        <v>196</v>
      </c>
      <c r="H246" s="29">
        <v>0</v>
      </c>
      <c r="I246" s="29">
        <v>1416778.31</v>
      </c>
      <c r="J246" s="30"/>
      <c r="K246" s="29">
        <v>1356333.1</v>
      </c>
      <c r="L246" s="30">
        <f>K246-(K246*5%)</f>
        <v>1288516.4450000001</v>
      </c>
      <c r="M246" s="30">
        <f>-1*(K246-L246)</f>
        <v>-67816.655000000028</v>
      </c>
      <c r="N246" s="31">
        <f>M246/K246</f>
        <v>-5.0000000000000017E-2</v>
      </c>
      <c r="O246" s="71" t="str">
        <f>TEXT((M246*-1),"# ##0,00 zł")</f>
        <v>67 816,66 zł</v>
      </c>
      <c r="P246" s="74">
        <v>117</v>
      </c>
      <c r="Q246" t="str">
        <f>"Zmniejszenie w dziale "&amp;B246&amp;" w rozdziale "&amp;D246&amp;" w paragrafie "&amp;F246&amp;" wydatku o "&amp;TEXT((M246*-1),"# ##0,00 zł")</f>
        <v>Zmniejszenie w dziale 758 w rozdziale 75818 w paragrafie 4810 wydatku o 67 816,66 zł</v>
      </c>
    </row>
    <row r="247" spans="1:17" ht="18" x14ac:dyDescent="0.35">
      <c r="A247" s="14">
        <v>243</v>
      </c>
      <c r="B247" s="15" t="s">
        <v>197</v>
      </c>
      <c r="C247" s="16" t="s">
        <v>198</v>
      </c>
      <c r="D247" s="16"/>
      <c r="E247" s="17"/>
      <c r="F247" s="18"/>
      <c r="G247" s="16" t="s">
        <v>198</v>
      </c>
      <c r="H247" s="19">
        <f>H248+H282+H303+H328+H331+H339+H341+H343+H346+H360+H374+H387+H391</f>
        <v>60251491.229999997</v>
      </c>
      <c r="I247" s="19">
        <f>I248+I282+I303+I328+I331+I339+I341+I343+I346+I360+I374+I387+I391</f>
        <v>70741293.470000014</v>
      </c>
      <c r="J247" s="20">
        <f>J248+J282+J303+J328+J331+J339+J341+J343+J346+J360+J374+J387+J391</f>
        <v>0</v>
      </c>
      <c r="K247" s="19">
        <f>K248+K282+K303+K328+K331+K339+K341+K343+K346+K360+K374+K387+K391</f>
        <v>73463833.120000005</v>
      </c>
      <c r="L247" s="20">
        <f>L248+L282+L303+L328+L331+L339+L341+L343+L346+L360+L374+L387+L391</f>
        <v>70104396.657499999</v>
      </c>
      <c r="M247" s="20">
        <f>M248+M282+M303+M328+M331+M339+M341+M343+M346+M360+M374+M387+M391</f>
        <v>-3359436.4625000018</v>
      </c>
      <c r="N247" s="20"/>
      <c r="O247" s="71"/>
    </row>
    <row r="248" spans="1:17" x14ac:dyDescent="0.35">
      <c r="A248" s="14">
        <v>244</v>
      </c>
      <c r="B248" s="15" t="s">
        <v>197</v>
      </c>
      <c r="C248" s="16" t="s">
        <v>198</v>
      </c>
      <c r="D248" s="16" t="s">
        <v>199</v>
      </c>
      <c r="E248" s="23" t="s">
        <v>199</v>
      </c>
      <c r="F248" s="22"/>
      <c r="G248" s="23" t="s">
        <v>200</v>
      </c>
      <c r="H248" s="24">
        <f>SUM(H249:H281)</f>
        <v>37570915.140000001</v>
      </c>
      <c r="I248" s="24">
        <f>SUM(I249:I281)</f>
        <v>45351096.960000008</v>
      </c>
      <c r="J248" s="25">
        <f>SUM(J249:J281)</f>
        <v>0</v>
      </c>
      <c r="K248" s="24">
        <f>SUM(K249:K281)</f>
        <v>43218208.170000002</v>
      </c>
      <c r="L248" s="25">
        <f>SUM(L249:L281)</f>
        <v>41369297.761500001</v>
      </c>
      <c r="M248" s="25">
        <f>SUM(M249:M281)</f>
        <v>-1848910.4085000008</v>
      </c>
      <c r="N248" s="25"/>
      <c r="O248" s="71"/>
    </row>
    <row r="249" spans="1:17" x14ac:dyDescent="0.35">
      <c r="A249" s="14">
        <v>245</v>
      </c>
      <c r="B249" s="15" t="s">
        <v>197</v>
      </c>
      <c r="C249" s="16" t="s">
        <v>198</v>
      </c>
      <c r="D249" s="68" t="str">
        <f>D248</f>
        <v>80101</v>
      </c>
      <c r="E249" s="26"/>
      <c r="F249" s="50" t="s">
        <v>201</v>
      </c>
      <c r="G249" s="51" t="s">
        <v>202</v>
      </c>
      <c r="H249" s="52">
        <v>182329.37</v>
      </c>
      <c r="I249" s="52">
        <v>464698.5</v>
      </c>
      <c r="J249" s="33"/>
      <c r="K249" s="52">
        <v>557678</v>
      </c>
      <c r="L249" s="53">
        <f>K249-(K249*5%)</f>
        <v>529794.1</v>
      </c>
      <c r="M249" s="30">
        <f>-1*(K249-L249)</f>
        <v>-27883.900000000023</v>
      </c>
      <c r="N249" s="31">
        <f>M249/K249</f>
        <v>-5.0000000000000044E-2</v>
      </c>
      <c r="O249" s="71" t="str">
        <f>TEXT((M249*-1),"# ##0,00 zł")</f>
        <v>27 883,90 zł</v>
      </c>
      <c r="P249" s="74">
        <v>118</v>
      </c>
      <c r="Q249" t="str">
        <f>"Zmniejszenie w dziale "&amp;B249&amp;" w rozdziale "&amp;D249&amp;" w paragrafie "&amp;F249&amp;" wydatku o "&amp;TEXT((M249*-1),"# ##0,00 zł")</f>
        <v>Zmniejszenie w dziale 801 w rozdziale 80101 w paragrafie 2540 wydatku o 27 883,90 zł</v>
      </c>
    </row>
    <row r="250" spans="1:17" x14ac:dyDescent="0.35">
      <c r="A250" s="14">
        <v>246</v>
      </c>
      <c r="B250" s="15" t="s">
        <v>197</v>
      </c>
      <c r="C250" s="16" t="s">
        <v>198</v>
      </c>
      <c r="D250" s="68" t="str">
        <f>D249</f>
        <v>80101</v>
      </c>
      <c r="E250" s="26"/>
      <c r="F250" s="50" t="s">
        <v>51</v>
      </c>
      <c r="G250" s="51" t="s">
        <v>52</v>
      </c>
      <c r="H250" s="52">
        <v>177612</v>
      </c>
      <c r="I250" s="52">
        <v>122796</v>
      </c>
      <c r="J250" s="33"/>
      <c r="K250" s="52">
        <v>123000</v>
      </c>
      <c r="L250" s="53">
        <f>K250-(K250*5%)</f>
        <v>116850</v>
      </c>
      <c r="M250" s="30">
        <f>-1*(K250-L250)</f>
        <v>-6150</v>
      </c>
      <c r="N250" s="31">
        <f>M250/K250</f>
        <v>-0.05</v>
      </c>
      <c r="O250" s="71" t="str">
        <f>TEXT((M250*-1),"# ##0,00 zł")</f>
        <v>6 150,00 zł</v>
      </c>
      <c r="P250" s="74">
        <v>119</v>
      </c>
      <c r="Q250" t="str">
        <f>"Zmniejszenie w dziale "&amp;B250&amp;" w rozdziale "&amp;D250&amp;" w paragrafie "&amp;F250&amp;" wydatku o "&amp;TEXT((M250*-1),"# ##0,00 zł")</f>
        <v>Zmniejszenie w dziale 801 w rozdziale 80101 w paragrafie 2710 wydatku o 6 150,00 zł</v>
      </c>
    </row>
    <row r="251" spans="1:17" x14ac:dyDescent="0.35">
      <c r="A251" s="14">
        <v>247</v>
      </c>
      <c r="B251" s="15" t="s">
        <v>197</v>
      </c>
      <c r="C251" s="16" t="s">
        <v>198</v>
      </c>
      <c r="D251" s="68" t="str">
        <f>D250</f>
        <v>80101</v>
      </c>
      <c r="E251" s="26"/>
      <c r="F251" s="50">
        <v>2910</v>
      </c>
      <c r="G251" s="51" t="s">
        <v>203</v>
      </c>
      <c r="H251" s="52">
        <v>26492.23</v>
      </c>
      <c r="I251" s="52">
        <v>0</v>
      </c>
      <c r="J251" s="33"/>
      <c r="K251" s="52">
        <v>0</v>
      </c>
      <c r="L251" s="53">
        <f>K251</f>
        <v>0</v>
      </c>
      <c r="M251" s="30">
        <f>-1*(K251-L251)</f>
        <v>0</v>
      </c>
      <c r="N251" s="31" t="e">
        <f>M251/K251</f>
        <v>#DIV/0!</v>
      </c>
      <c r="O251" s="71"/>
    </row>
    <row r="252" spans="1:17" x14ac:dyDescent="0.35">
      <c r="A252" s="14">
        <v>248</v>
      </c>
      <c r="B252" s="15" t="s">
        <v>197</v>
      </c>
      <c r="C252" s="16" t="s">
        <v>198</v>
      </c>
      <c r="D252" s="68" t="str">
        <f>D251</f>
        <v>80101</v>
      </c>
      <c r="E252" s="26"/>
      <c r="F252" s="27" t="s">
        <v>116</v>
      </c>
      <c r="G252" s="28" t="s">
        <v>117</v>
      </c>
      <c r="H252" s="29">
        <v>781438.55</v>
      </c>
      <c r="I252" s="29">
        <v>660189</v>
      </c>
      <c r="J252" s="30"/>
      <c r="K252" s="29">
        <v>679101</v>
      </c>
      <c r="L252" s="30">
        <f>K252-(K252*5%)</f>
        <v>645145.94999999995</v>
      </c>
      <c r="M252" s="30">
        <f>-1*(K252-L252)</f>
        <v>-33955.050000000047</v>
      </c>
      <c r="N252" s="31">
        <f>M252/K252</f>
        <v>-5.0000000000000065E-2</v>
      </c>
      <c r="O252" s="71" t="str">
        <f>TEXT((M252*-1),"# ##0,00 zł")</f>
        <v>33 955,05 zł</v>
      </c>
      <c r="P252" s="74">
        <v>120</v>
      </c>
      <c r="Q252" t="str">
        <f>"Zmniejszenie w dziale "&amp;B252&amp;" w rozdziale "&amp;D252&amp;" w paragrafie "&amp;F252&amp;" wydatku o "&amp;TEXT((M252*-1),"# ##0,00 zł")</f>
        <v>Zmniejszenie w dziale 801 w rozdziale 80101 w paragrafie 3020 wydatku o 33 955,05 zł</v>
      </c>
    </row>
    <row r="253" spans="1:17" ht="18" x14ac:dyDescent="0.35">
      <c r="A253" s="14">
        <v>249</v>
      </c>
      <c r="B253" s="15" t="s">
        <v>197</v>
      </c>
      <c r="C253" s="16" t="s">
        <v>198</v>
      </c>
      <c r="D253" s="68" t="str">
        <f>D252</f>
        <v>80101</v>
      </c>
      <c r="E253" s="26"/>
      <c r="F253" s="27" t="s">
        <v>108</v>
      </c>
      <c r="G253" s="28" t="s">
        <v>109</v>
      </c>
      <c r="H253" s="29">
        <v>21702382.16</v>
      </c>
      <c r="I253" s="29">
        <v>23327617.010000002</v>
      </c>
      <c r="J253" s="30"/>
      <c r="K253" s="29">
        <v>4554291</v>
      </c>
      <c r="L253" s="30">
        <f>K253-(K253*5%)</f>
        <v>4326576.45</v>
      </c>
      <c r="M253" s="30">
        <f>-1*(K253-L253)</f>
        <v>-227714.54999999981</v>
      </c>
      <c r="N253" s="31">
        <f>M253/K253</f>
        <v>-4.9999999999999961E-2</v>
      </c>
      <c r="O253" s="71" t="str">
        <f>TEXT((M253*-1),"# ##0,00 zł")</f>
        <v>227 714,55 zł</v>
      </c>
      <c r="P253" s="74">
        <v>121</v>
      </c>
      <c r="Q253" t="str">
        <f>"Zmniejszenie w dziale "&amp;B253&amp;" w rozdziale "&amp;D253&amp;" w paragrafie "&amp;F253&amp;" wydatku o "&amp;TEXT((M253*-1),"# ##0,00 zł")</f>
        <v>Zmniejszenie w dziale 801 w rozdziale 80101 w paragrafie 4010 wydatku o 227 714,55 zł</v>
      </c>
    </row>
    <row r="254" spans="1:17" ht="27" x14ac:dyDescent="0.35">
      <c r="A254" s="14">
        <v>250</v>
      </c>
      <c r="B254" s="15" t="s">
        <v>197</v>
      </c>
      <c r="C254" s="16" t="s">
        <v>198</v>
      </c>
      <c r="D254" s="68" t="str">
        <f>D253</f>
        <v>80101</v>
      </c>
      <c r="E254" s="26"/>
      <c r="F254" s="27">
        <v>4018</v>
      </c>
      <c r="G254" s="28" t="s">
        <v>109</v>
      </c>
      <c r="H254" s="29">
        <v>13777.42</v>
      </c>
      <c r="I254" s="29">
        <v>0</v>
      </c>
      <c r="J254" s="30"/>
      <c r="K254" s="29">
        <v>0</v>
      </c>
      <c r="L254" s="30">
        <f>K254</f>
        <v>0</v>
      </c>
      <c r="M254" s="30">
        <f>-1*(K254-L254)</f>
        <v>0</v>
      </c>
      <c r="N254" s="31" t="e">
        <f>M254/K254</f>
        <v>#DIV/0!</v>
      </c>
      <c r="O254" s="71"/>
    </row>
    <row r="255" spans="1:17" x14ac:dyDescent="0.35">
      <c r="A255" s="14">
        <v>251</v>
      </c>
      <c r="B255" s="15" t="s">
        <v>197</v>
      </c>
      <c r="C255" s="16" t="s">
        <v>198</v>
      </c>
      <c r="D255" s="68" t="str">
        <f>D254</f>
        <v>80101</v>
      </c>
      <c r="E255" s="26"/>
      <c r="F255" s="27" t="s">
        <v>118</v>
      </c>
      <c r="G255" s="28" t="s">
        <v>119</v>
      </c>
      <c r="H255" s="29">
        <v>1521740.15</v>
      </c>
      <c r="I255" s="29">
        <v>1710091.84</v>
      </c>
      <c r="J255" s="30"/>
      <c r="K255" s="29">
        <v>318771</v>
      </c>
      <c r="L255" s="30">
        <f>K255-(K255*5%)</f>
        <v>302832.45</v>
      </c>
      <c r="M255" s="30">
        <f>-1*(K255-L255)</f>
        <v>-15938.549999999988</v>
      </c>
      <c r="N255" s="31">
        <f>M255/K255</f>
        <v>-4.9999999999999961E-2</v>
      </c>
      <c r="O255" s="71" t="str">
        <f>TEXT((M255*-1),"# ##0,00 zł")</f>
        <v>15 938,55 zł</v>
      </c>
      <c r="P255" s="74">
        <v>122</v>
      </c>
      <c r="Q255" t="str">
        <f>"Zmniejszenie w dziale "&amp;B255&amp;" w rozdziale "&amp;D255&amp;" w paragrafie "&amp;F255&amp;" wydatku o "&amp;TEXT((M255*-1),"# ##0,00 zł")</f>
        <v>Zmniejszenie w dziale 801 w rozdziale 80101 w paragrafie 4040 wydatku o 15 938,55 zł</v>
      </c>
    </row>
    <row r="256" spans="1:17" x14ac:dyDescent="0.35">
      <c r="A256" s="14">
        <v>252</v>
      </c>
      <c r="B256" s="15" t="s">
        <v>197</v>
      </c>
      <c r="C256" s="16" t="s">
        <v>198</v>
      </c>
      <c r="D256" s="68" t="str">
        <f>D255</f>
        <v>80101</v>
      </c>
      <c r="E256" s="26"/>
      <c r="F256" s="27" t="s">
        <v>32</v>
      </c>
      <c r="G256" s="28" t="s">
        <v>33</v>
      </c>
      <c r="H256" s="29">
        <v>3855008.62</v>
      </c>
      <c r="I256" s="29">
        <v>4289039.92</v>
      </c>
      <c r="J256" s="30"/>
      <c r="K256" s="29">
        <v>4159511.5</v>
      </c>
      <c r="L256" s="30">
        <f>K256-(K256*5%)</f>
        <v>3951535.9249999998</v>
      </c>
      <c r="M256" s="30">
        <f>-1*(K256-L256)</f>
        <v>-207975.57500000019</v>
      </c>
      <c r="N256" s="31">
        <f>M256/K256</f>
        <v>-5.0000000000000044E-2</v>
      </c>
      <c r="O256" s="71" t="str">
        <f>TEXT((M256*-1),"# ##0,00 zł")</f>
        <v>207 975,58 zł</v>
      </c>
      <c r="P256" s="74">
        <v>123</v>
      </c>
      <c r="Q256" t="str">
        <f>"Zmniejszenie w dziale "&amp;B256&amp;" w rozdziale "&amp;D256&amp;" w paragrafie "&amp;F256&amp;" wydatku o "&amp;TEXT((M256*-1),"# ##0,00 zł")</f>
        <v>Zmniejszenie w dziale 801 w rozdziale 80101 w paragrafie 4110 wydatku o 207 975,58 zł</v>
      </c>
    </row>
    <row r="257" spans="1:17" ht="18" x14ac:dyDescent="0.35">
      <c r="A257" s="14">
        <v>253</v>
      </c>
      <c r="B257" s="15" t="s">
        <v>197</v>
      </c>
      <c r="C257" s="16" t="s">
        <v>198</v>
      </c>
      <c r="D257" s="68" t="str">
        <f>D256</f>
        <v>80101</v>
      </c>
      <c r="E257" s="26"/>
      <c r="F257" s="27">
        <v>4118</v>
      </c>
      <c r="G257" s="28" t="s">
        <v>33</v>
      </c>
      <c r="H257" s="29">
        <v>2357.7399999999998</v>
      </c>
      <c r="I257" s="29">
        <v>0</v>
      </c>
      <c r="J257" s="30"/>
      <c r="K257" s="29">
        <v>0</v>
      </c>
      <c r="L257" s="30">
        <f>K257</f>
        <v>0</v>
      </c>
      <c r="M257" s="30">
        <f>-1*(K257-L257)</f>
        <v>0</v>
      </c>
      <c r="N257" s="31" t="e">
        <f>M257/K257</f>
        <v>#DIV/0!</v>
      </c>
      <c r="O257" s="71"/>
    </row>
    <row r="258" spans="1:17" ht="18" x14ac:dyDescent="0.35">
      <c r="A258" s="14">
        <v>254</v>
      </c>
      <c r="B258" s="15" t="s">
        <v>197</v>
      </c>
      <c r="C258" s="16" t="s">
        <v>198</v>
      </c>
      <c r="D258" s="68" t="str">
        <f>D257</f>
        <v>80101</v>
      </c>
      <c r="E258" s="26"/>
      <c r="F258" s="27" t="s">
        <v>34</v>
      </c>
      <c r="G258" s="28" t="s">
        <v>35</v>
      </c>
      <c r="H258" s="29">
        <v>414565.85</v>
      </c>
      <c r="I258" s="29">
        <v>595879.47</v>
      </c>
      <c r="J258" s="30"/>
      <c r="K258" s="29">
        <v>599607</v>
      </c>
      <c r="L258" s="30">
        <f>K258-(K258*5%)</f>
        <v>569626.65</v>
      </c>
      <c r="M258" s="30">
        <f>-1*(K258-L258)</f>
        <v>-29980.349999999977</v>
      </c>
      <c r="N258" s="31">
        <f>M258/K258</f>
        <v>-4.9999999999999961E-2</v>
      </c>
      <c r="O258" s="71" t="str">
        <f>TEXT((M258*-1),"# ##0,00 zł")</f>
        <v>29 980,35 zł</v>
      </c>
      <c r="P258" s="74">
        <v>124</v>
      </c>
      <c r="Q258" t="str">
        <f>"Zmniejszenie w dziale "&amp;B258&amp;" w rozdziale "&amp;D258&amp;" w paragrafie "&amp;F258&amp;" wydatku o "&amp;TEXT((M258*-1),"# ##0,00 zł")</f>
        <v>Zmniejszenie w dziale 801 w rozdziale 80101 w paragrafie 4120 wydatku o 29 980,35 zł</v>
      </c>
    </row>
    <row r="259" spans="1:17" ht="18" x14ac:dyDescent="0.35">
      <c r="A259" s="14">
        <v>255</v>
      </c>
      <c r="B259" s="15" t="s">
        <v>197</v>
      </c>
      <c r="C259" s="16" t="s">
        <v>198</v>
      </c>
      <c r="D259" s="68" t="str">
        <f>D258</f>
        <v>80101</v>
      </c>
      <c r="E259" s="26"/>
      <c r="F259" s="27">
        <v>4128</v>
      </c>
      <c r="G259" s="28" t="s">
        <v>35</v>
      </c>
      <c r="H259" s="29">
        <v>221.41</v>
      </c>
      <c r="I259" s="29">
        <v>0</v>
      </c>
      <c r="J259" s="30"/>
      <c r="K259" s="29">
        <v>0</v>
      </c>
      <c r="L259" s="30">
        <f>K259</f>
        <v>0</v>
      </c>
      <c r="M259" s="30">
        <f>-1*(K259-L259)</f>
        <v>0</v>
      </c>
      <c r="N259" s="31" t="e">
        <f>M259/K259</f>
        <v>#DIV/0!</v>
      </c>
      <c r="O259" s="71"/>
    </row>
    <row r="260" spans="1:17" x14ac:dyDescent="0.35">
      <c r="A260" s="14">
        <v>256</v>
      </c>
      <c r="B260" s="15" t="s">
        <v>197</v>
      </c>
      <c r="C260" s="16" t="s">
        <v>198</v>
      </c>
      <c r="D260" s="68" t="str">
        <f>D259</f>
        <v>80101</v>
      </c>
      <c r="E260" s="26"/>
      <c r="F260" s="50" t="s">
        <v>120</v>
      </c>
      <c r="G260" s="51" t="s">
        <v>121</v>
      </c>
      <c r="H260" s="52">
        <v>8893</v>
      </c>
      <c r="I260" s="52">
        <v>19200</v>
      </c>
      <c r="J260" s="33"/>
      <c r="K260" s="41">
        <v>82050</v>
      </c>
      <c r="L260" s="53">
        <f>K260-(K260*5%)</f>
        <v>77947.5</v>
      </c>
      <c r="M260" s="30">
        <f>-1*(K260-L260)</f>
        <v>-4102.5</v>
      </c>
      <c r="N260" s="31">
        <f>M260/K260</f>
        <v>-0.05</v>
      </c>
      <c r="O260" s="71" t="str">
        <f>TEXT((M260*-1),"# ##0,00 zł")</f>
        <v>4 102,50 zł</v>
      </c>
      <c r="P260" s="74">
        <v>125</v>
      </c>
      <c r="Q260" t="str">
        <f>"Zmniejszenie w dziale "&amp;B260&amp;" w rozdziale "&amp;D260&amp;" w paragrafie "&amp;F260&amp;" wydatku o "&amp;TEXT((M260*-1),"# ##0,00 zł")</f>
        <v>Zmniejszenie w dziale 801 w rozdziale 80101 w paragrafie 4140 wydatku o 4 102,50 zł</v>
      </c>
    </row>
    <row r="261" spans="1:17" x14ac:dyDescent="0.35">
      <c r="A261" s="14">
        <v>257</v>
      </c>
      <c r="B261" s="15" t="s">
        <v>197</v>
      </c>
      <c r="C261" s="16" t="s">
        <v>198</v>
      </c>
      <c r="D261" s="68" t="str">
        <f>D260</f>
        <v>80101</v>
      </c>
      <c r="E261" s="26"/>
      <c r="F261" s="27" t="s">
        <v>36</v>
      </c>
      <c r="G261" s="28" t="s">
        <v>37</v>
      </c>
      <c r="H261" s="29">
        <v>16508.86</v>
      </c>
      <c r="I261" s="29">
        <v>46050</v>
      </c>
      <c r="J261" s="30"/>
      <c r="K261" s="43">
        <v>9600</v>
      </c>
      <c r="L261" s="30">
        <f>K261-(K261*5%)</f>
        <v>9120</v>
      </c>
      <c r="M261" s="30">
        <f>-1*(K261-L261)</f>
        <v>-480</v>
      </c>
      <c r="N261" s="31">
        <f>M261/K261</f>
        <v>-0.05</v>
      </c>
      <c r="O261" s="71" t="str">
        <f>TEXT((M261*-1),"# ##0,00 zł")</f>
        <v>480,00 zł</v>
      </c>
      <c r="P261" s="74">
        <v>126</v>
      </c>
      <c r="Q261" t="str">
        <f>"Zmniejszenie w dziale "&amp;B261&amp;" w rozdziale "&amp;D261&amp;" w paragrafie "&amp;F261&amp;" wydatku o "&amp;TEXT((M261*-1),"# ##0,00 zł")</f>
        <v>Zmniejszenie w dziale 801 w rozdziale 80101 w paragrafie 4170 wydatku o 480,00 zł</v>
      </c>
    </row>
    <row r="262" spans="1:17" x14ac:dyDescent="0.35">
      <c r="A262" s="14">
        <v>258</v>
      </c>
      <c r="B262" s="15" t="s">
        <v>197</v>
      </c>
      <c r="C262" s="16" t="s">
        <v>198</v>
      </c>
      <c r="D262" s="68" t="str">
        <f>D261</f>
        <v>80101</v>
      </c>
      <c r="E262" s="26"/>
      <c r="F262" s="27" t="s">
        <v>72</v>
      </c>
      <c r="G262" s="28" t="s">
        <v>73</v>
      </c>
      <c r="H262" s="29">
        <v>606023.36</v>
      </c>
      <c r="I262" s="29">
        <v>618537.05000000005</v>
      </c>
      <c r="J262" s="30"/>
      <c r="K262" s="29">
        <v>617300</v>
      </c>
      <c r="L262" s="30">
        <f>K262-(K262*5%)</f>
        <v>586435</v>
      </c>
      <c r="M262" s="30">
        <f>-1*(K262-L262)</f>
        <v>-30865</v>
      </c>
      <c r="N262" s="31">
        <f>M262/K262</f>
        <v>-0.05</v>
      </c>
      <c r="O262" s="71" t="str">
        <f>TEXT((M262*-1),"# ##0,00 zł")</f>
        <v>30 865,00 zł</v>
      </c>
      <c r="P262" s="74">
        <v>127</v>
      </c>
      <c r="Q262" t="str">
        <f>"Zmniejszenie w dziale "&amp;B262&amp;" w rozdziale "&amp;D262&amp;" w paragrafie "&amp;F262&amp;" wydatku o "&amp;TEXT((M262*-1),"# ##0,00 zł")</f>
        <v>Zmniejszenie w dziale 801 w rozdziale 80101 w paragrafie 4210 wydatku o 30 865,00 zł</v>
      </c>
    </row>
    <row r="263" spans="1:17" ht="18" x14ac:dyDescent="0.35">
      <c r="A263" s="14">
        <v>259</v>
      </c>
      <c r="B263" s="15" t="s">
        <v>197</v>
      </c>
      <c r="C263" s="16" t="s">
        <v>198</v>
      </c>
      <c r="D263" s="68" t="str">
        <f>D262</f>
        <v>80101</v>
      </c>
      <c r="E263" s="26"/>
      <c r="F263" s="27" t="s">
        <v>204</v>
      </c>
      <c r="G263" s="28" t="s">
        <v>149</v>
      </c>
      <c r="H263" s="29">
        <v>169178.87</v>
      </c>
      <c r="I263" s="29">
        <v>364083</v>
      </c>
      <c r="J263" s="30"/>
      <c r="K263" s="29">
        <v>204426</v>
      </c>
      <c r="L263" s="30">
        <f>K263-(K263*5%)</f>
        <v>194204.7</v>
      </c>
      <c r="M263" s="30">
        <f>-1*(K263-L263)</f>
        <v>-10221.299999999988</v>
      </c>
      <c r="N263" s="31">
        <f>M263/K263</f>
        <v>-4.999999999999994E-2</v>
      </c>
      <c r="O263" s="71" t="str">
        <f>TEXT((M263*-1),"# ##0,00 zł")</f>
        <v>10 221,30 zł</v>
      </c>
      <c r="P263" s="74">
        <v>128</v>
      </c>
      <c r="Q263" t="str">
        <f>"Zmniejszenie w dziale "&amp;B263&amp;" w rozdziale "&amp;D263&amp;" w paragrafie "&amp;F263&amp;" wydatku o "&amp;TEXT((M263*-1),"# ##0,00 zł")</f>
        <v>Zmniejszenie w dziale 801 w rozdziale 80101 w paragrafie 4240 wydatku o 10 221,30 zł</v>
      </c>
    </row>
    <row r="264" spans="1:17" x14ac:dyDescent="0.35">
      <c r="A264" s="14">
        <v>260</v>
      </c>
      <c r="B264" s="15" t="s">
        <v>197</v>
      </c>
      <c r="C264" s="16" t="s">
        <v>198</v>
      </c>
      <c r="D264" s="68" t="str">
        <f>D263</f>
        <v>80101</v>
      </c>
      <c r="E264" s="26"/>
      <c r="F264" s="27" t="s">
        <v>82</v>
      </c>
      <c r="G264" s="28" t="s">
        <v>83</v>
      </c>
      <c r="H264" s="29">
        <v>830511.94</v>
      </c>
      <c r="I264" s="29">
        <v>949800</v>
      </c>
      <c r="J264" s="30"/>
      <c r="K264" s="29">
        <v>1034915</v>
      </c>
      <c r="L264" s="30">
        <f>K264-(K264*5%)</f>
        <v>983169.25</v>
      </c>
      <c r="M264" s="30">
        <f>-1*(K264-L264)</f>
        <v>-51745.75</v>
      </c>
      <c r="N264" s="31">
        <f>M264/K264</f>
        <v>-0.05</v>
      </c>
      <c r="O264" s="71" t="str">
        <f>TEXT((M264*-1),"# ##0,00 zł")</f>
        <v>51 745,75 zł</v>
      </c>
      <c r="P264" s="74">
        <v>129</v>
      </c>
      <c r="Q264" t="str">
        <f>"Zmniejszenie w dziale "&amp;B264&amp;" w rozdziale "&amp;D264&amp;" w paragrafie "&amp;F264&amp;" wydatku o "&amp;TEXT((M264*-1),"# ##0,00 zł")</f>
        <v>Zmniejszenie w dziale 801 w rozdziale 80101 w paragrafie 4260 wydatku o 51 745,75 zł</v>
      </c>
    </row>
    <row r="265" spans="1:17" x14ac:dyDescent="0.35">
      <c r="A265" s="14">
        <v>261</v>
      </c>
      <c r="B265" s="15" t="s">
        <v>197</v>
      </c>
      <c r="C265" s="16" t="s">
        <v>198</v>
      </c>
      <c r="D265" s="68" t="str">
        <f>D264</f>
        <v>80101</v>
      </c>
      <c r="E265" s="26"/>
      <c r="F265" s="27" t="s">
        <v>18</v>
      </c>
      <c r="G265" s="28" t="s">
        <v>19</v>
      </c>
      <c r="H265" s="29">
        <v>694331.38</v>
      </c>
      <c r="I265" s="29">
        <v>809601</v>
      </c>
      <c r="J265" s="30"/>
      <c r="K265" s="29">
        <v>803580</v>
      </c>
      <c r="L265" s="30">
        <f>K265-(K265*5%)</f>
        <v>763401</v>
      </c>
      <c r="M265" s="30">
        <f>-1*(K265-L265)</f>
        <v>-40179</v>
      </c>
      <c r="N265" s="31">
        <f>M265/K265</f>
        <v>-0.05</v>
      </c>
      <c r="O265" s="71" t="str">
        <f>TEXT((M265*-1),"# ##0,00 zł")</f>
        <v>40 179,00 zł</v>
      </c>
      <c r="P265" s="74">
        <v>130</v>
      </c>
      <c r="Q265" t="str">
        <f>"Zmniejszenie w dziale "&amp;B265&amp;" w rozdziale "&amp;D265&amp;" w paragrafie "&amp;F265&amp;" wydatku o "&amp;TEXT((M265*-1),"# ##0,00 zł")</f>
        <v>Zmniejszenie w dziale 801 w rozdziale 80101 w paragrafie 4270 wydatku o 40 179,00 zł</v>
      </c>
    </row>
    <row r="266" spans="1:17" x14ac:dyDescent="0.35">
      <c r="A266" s="14">
        <v>262</v>
      </c>
      <c r="B266" s="15" t="s">
        <v>197</v>
      </c>
      <c r="C266" s="16" t="s">
        <v>198</v>
      </c>
      <c r="D266" s="68" t="str">
        <f>D265</f>
        <v>80101</v>
      </c>
      <c r="E266" s="26"/>
      <c r="F266" s="27" t="s">
        <v>124</v>
      </c>
      <c r="G266" s="28" t="s">
        <v>125</v>
      </c>
      <c r="H266" s="29">
        <v>30540.7</v>
      </c>
      <c r="I266" s="29">
        <v>56900</v>
      </c>
      <c r="J266" s="30"/>
      <c r="K266" s="29">
        <v>61520</v>
      </c>
      <c r="L266" s="30">
        <f>K266-(K266*5%)</f>
        <v>58444</v>
      </c>
      <c r="M266" s="30">
        <f>-1*(K266-L266)</f>
        <v>-3076</v>
      </c>
      <c r="N266" s="31">
        <f>M266/K266</f>
        <v>-0.05</v>
      </c>
      <c r="O266" s="71" t="str">
        <f>TEXT((M266*-1),"# ##0,00 zł")</f>
        <v>3 076,00 zł</v>
      </c>
      <c r="P266" s="74">
        <v>131</v>
      </c>
      <c r="Q266" t="str">
        <f>"Zmniejszenie w dziale "&amp;B266&amp;" w rozdziale "&amp;D266&amp;" w paragrafie "&amp;F266&amp;" wydatku o "&amp;TEXT((M266*-1),"# ##0,00 zł")</f>
        <v>Zmniejszenie w dziale 801 w rozdziale 80101 w paragrafie 4280 wydatku o 3 076,00 zł</v>
      </c>
    </row>
    <row r="267" spans="1:17" x14ac:dyDescent="0.35">
      <c r="A267" s="14">
        <v>263</v>
      </c>
      <c r="B267" s="15" t="s">
        <v>197</v>
      </c>
      <c r="C267" s="16" t="s">
        <v>198</v>
      </c>
      <c r="D267" s="68" t="str">
        <f>D266</f>
        <v>80101</v>
      </c>
      <c r="E267" s="26"/>
      <c r="F267" s="27" t="s">
        <v>44</v>
      </c>
      <c r="G267" s="28" t="s">
        <v>15</v>
      </c>
      <c r="H267" s="29">
        <v>396076.38</v>
      </c>
      <c r="I267" s="29">
        <v>557474.19999999995</v>
      </c>
      <c r="J267" s="30"/>
      <c r="K267" s="29">
        <v>610298</v>
      </c>
      <c r="L267" s="30">
        <f>K267-(K267*5%)</f>
        <v>579783.1</v>
      </c>
      <c r="M267" s="30">
        <f>-1*(K267-L267)</f>
        <v>-30514.900000000023</v>
      </c>
      <c r="N267" s="31">
        <f>M267/K267</f>
        <v>-5.0000000000000037E-2</v>
      </c>
      <c r="O267" s="71" t="str">
        <f>TEXT((M267*-1),"# ##0,00 zł")</f>
        <v>30 514,90 zł</v>
      </c>
      <c r="P267" s="74">
        <v>132</v>
      </c>
      <c r="Q267" t="str">
        <f>"Zmniejszenie w dziale "&amp;B267&amp;" w rozdziale "&amp;D267&amp;" w paragrafie "&amp;F267&amp;" wydatku o "&amp;TEXT((M267*-1),"# ##0,00 zł")</f>
        <v>Zmniejszenie w dziale 801 w rozdziale 80101 w paragrafie 4300 wydatku o 30 514,90 zł</v>
      </c>
    </row>
    <row r="268" spans="1:17" x14ac:dyDescent="0.35">
      <c r="A268" s="14">
        <v>264</v>
      </c>
      <c r="B268" s="15" t="s">
        <v>197</v>
      </c>
      <c r="C268" s="16" t="s">
        <v>198</v>
      </c>
      <c r="D268" s="68" t="str">
        <f>D267</f>
        <v>80101</v>
      </c>
      <c r="E268" s="26"/>
      <c r="F268" s="27">
        <v>4308</v>
      </c>
      <c r="G268" s="28" t="s">
        <v>15</v>
      </c>
      <c r="H268" s="29">
        <v>4895.67</v>
      </c>
      <c r="I268" s="29">
        <v>0</v>
      </c>
      <c r="J268" s="30"/>
      <c r="K268" s="29">
        <v>0</v>
      </c>
      <c r="L268" s="30">
        <f>K268</f>
        <v>0</v>
      </c>
      <c r="M268" s="30">
        <f>-1*(K268-L268)</f>
        <v>0</v>
      </c>
      <c r="N268" s="31" t="e">
        <f>M268/K268</f>
        <v>#DIV/0!</v>
      </c>
      <c r="O268" s="71"/>
    </row>
    <row r="269" spans="1:17" ht="18" x14ac:dyDescent="0.35">
      <c r="A269" s="14">
        <v>265</v>
      </c>
      <c r="B269" s="15" t="s">
        <v>197</v>
      </c>
      <c r="C269" s="16" t="s">
        <v>198</v>
      </c>
      <c r="D269" s="68" t="str">
        <f>D268</f>
        <v>80101</v>
      </c>
      <c r="E269" s="26"/>
      <c r="F269" s="27" t="s">
        <v>58</v>
      </c>
      <c r="G269" s="28" t="s">
        <v>15</v>
      </c>
      <c r="H269" s="29">
        <v>1530</v>
      </c>
      <c r="I269" s="29">
        <v>60564.800000000003</v>
      </c>
      <c r="J269" s="30"/>
      <c r="K269" s="29">
        <v>0</v>
      </c>
      <c r="L269" s="30">
        <f>K269</f>
        <v>0</v>
      </c>
      <c r="M269" s="30">
        <f>-1*(K269-L269)</f>
        <v>0</v>
      </c>
      <c r="N269" s="31" t="e">
        <f>M269/K269</f>
        <v>#DIV/0!</v>
      </c>
      <c r="O269" s="71"/>
    </row>
    <row r="270" spans="1:17" ht="27" x14ac:dyDescent="0.35">
      <c r="A270" s="14">
        <v>266</v>
      </c>
      <c r="B270" s="15" t="s">
        <v>197</v>
      </c>
      <c r="C270" s="16" t="s">
        <v>198</v>
      </c>
      <c r="D270" s="68" t="str">
        <f>D269</f>
        <v>80101</v>
      </c>
      <c r="E270" s="26"/>
      <c r="F270" s="27" t="s">
        <v>126</v>
      </c>
      <c r="G270" s="28" t="s">
        <v>127</v>
      </c>
      <c r="H270" s="29">
        <v>40974.51</v>
      </c>
      <c r="I270" s="29">
        <v>48800</v>
      </c>
      <c r="J270" s="30"/>
      <c r="K270" s="29">
        <v>43257</v>
      </c>
      <c r="L270" s="30">
        <f>K270-(K270*5%)</f>
        <v>41094.15</v>
      </c>
      <c r="M270" s="30">
        <f>-1*(K270-L270)</f>
        <v>-2162.8499999999985</v>
      </c>
      <c r="N270" s="31">
        <f>M270/K270</f>
        <v>-4.9999999999999968E-2</v>
      </c>
      <c r="O270" s="71" t="str">
        <f>TEXT((M270*-1),"# ##0,00 zł")</f>
        <v>2 162,85 zł</v>
      </c>
      <c r="P270" s="74">
        <v>133</v>
      </c>
      <c r="Q270" t="str">
        <f>"Zmniejszenie w dziale "&amp;B270&amp;" w rozdziale "&amp;D270&amp;" w paragrafie "&amp;F270&amp;" wydatku o "&amp;TEXT((M270*-1),"# ##0,00 zł")</f>
        <v>Zmniejszenie w dziale 801 w rozdziale 80101 w paragrafie 4360 wydatku o 2 162,85 zł</v>
      </c>
    </row>
    <row r="271" spans="1:17" ht="54" x14ac:dyDescent="0.35">
      <c r="A271" s="14">
        <v>267</v>
      </c>
      <c r="B271" s="15" t="s">
        <v>197</v>
      </c>
      <c r="C271" s="16" t="s">
        <v>198</v>
      </c>
      <c r="D271" s="68" t="str">
        <f>D270</f>
        <v>80101</v>
      </c>
      <c r="E271" s="26"/>
      <c r="F271" s="27">
        <v>4390</v>
      </c>
      <c r="G271" s="28" t="s">
        <v>205</v>
      </c>
      <c r="H271" s="29">
        <v>0</v>
      </c>
      <c r="I271" s="29">
        <v>1599</v>
      </c>
      <c r="J271" s="30"/>
      <c r="K271" s="29">
        <v>0</v>
      </c>
      <c r="L271" s="30">
        <f>K271</f>
        <v>0</v>
      </c>
      <c r="M271" s="30">
        <f>-1*(K271-L271)</f>
        <v>0</v>
      </c>
      <c r="N271" s="31" t="e">
        <f>M271/K271</f>
        <v>#DIV/0!</v>
      </c>
      <c r="O271" s="71"/>
    </row>
    <row r="272" spans="1:17" x14ac:dyDescent="0.35">
      <c r="A272" s="14">
        <v>268</v>
      </c>
      <c r="B272" s="15" t="s">
        <v>197</v>
      </c>
      <c r="C272" s="16" t="s">
        <v>198</v>
      </c>
      <c r="D272" s="68" t="str">
        <f>D271</f>
        <v>80101</v>
      </c>
      <c r="E272" s="26"/>
      <c r="F272" s="27" t="s">
        <v>130</v>
      </c>
      <c r="G272" s="28" t="s">
        <v>131</v>
      </c>
      <c r="H272" s="29">
        <v>6812.89</v>
      </c>
      <c r="I272" s="29">
        <v>29650</v>
      </c>
      <c r="J272" s="30"/>
      <c r="K272" s="29">
        <v>15477</v>
      </c>
      <c r="L272" s="30">
        <f>K272-(K272*5%)</f>
        <v>14703.15</v>
      </c>
      <c r="M272" s="30">
        <f>-1*(K272-L272)</f>
        <v>-773.85000000000036</v>
      </c>
      <c r="N272" s="31">
        <f>M272/K272</f>
        <v>-5.0000000000000024E-2</v>
      </c>
      <c r="O272" s="71" t="str">
        <f>TEXT((M272*-1),"# ##0,00 zł")</f>
        <v>773,85 zł</v>
      </c>
      <c r="P272" s="74">
        <v>134</v>
      </c>
      <c r="Q272" t="str">
        <f>"Zmniejszenie w dziale "&amp;B272&amp;" w rozdziale "&amp;D272&amp;" w paragrafie "&amp;F272&amp;" wydatku o "&amp;TEXT((M272*-1),"# ##0,00 zł")</f>
        <v>Zmniejszenie w dziale 801 w rozdziale 80101 w paragrafie 4410 wydatku o 773,85 zł</v>
      </c>
    </row>
    <row r="273" spans="1:17" ht="18" x14ac:dyDescent="0.35">
      <c r="A273" s="14">
        <v>269</v>
      </c>
      <c r="B273" s="15" t="s">
        <v>197</v>
      </c>
      <c r="C273" s="16" t="s">
        <v>198</v>
      </c>
      <c r="D273" s="68" t="str">
        <f>D272</f>
        <v>80101</v>
      </c>
      <c r="E273" s="26"/>
      <c r="F273" s="27" t="s">
        <v>132</v>
      </c>
      <c r="G273" s="28" t="s">
        <v>133</v>
      </c>
      <c r="H273" s="29">
        <v>0</v>
      </c>
      <c r="I273" s="29">
        <v>500</v>
      </c>
      <c r="J273" s="30"/>
      <c r="K273" s="29">
        <v>525</v>
      </c>
      <c r="L273" s="30">
        <f>K273-(K273*5%)</f>
        <v>498.75</v>
      </c>
      <c r="M273" s="30">
        <f>-1*(K273-L273)</f>
        <v>-26.25</v>
      </c>
      <c r="N273" s="31">
        <f>M273/K273</f>
        <v>-0.05</v>
      </c>
      <c r="O273" s="71" t="str">
        <f>TEXT((M273*-1),"# ##0,00 zł")</f>
        <v>26,25 zł</v>
      </c>
      <c r="P273" s="74">
        <v>135</v>
      </c>
      <c r="Q273" t="str">
        <f>"Zmniejszenie w dziale "&amp;B273&amp;" w rozdziale "&amp;D273&amp;" w paragrafie "&amp;F273&amp;" wydatku o "&amp;TEXT((M273*-1),"# ##0,00 zł")</f>
        <v>Zmniejszenie w dziale 801 w rozdziale 80101 w paragrafie 4420 wydatku o 26,25 zł</v>
      </c>
    </row>
    <row r="274" spans="1:17" x14ac:dyDescent="0.35">
      <c r="A274" s="14">
        <v>270</v>
      </c>
      <c r="B274" s="15" t="s">
        <v>197</v>
      </c>
      <c r="C274" s="16" t="s">
        <v>198</v>
      </c>
      <c r="D274" s="68" t="str">
        <f>D273</f>
        <v>80101</v>
      </c>
      <c r="E274" s="26"/>
      <c r="F274" s="27" t="s">
        <v>38</v>
      </c>
      <c r="G274" s="28" t="s">
        <v>39</v>
      </c>
      <c r="H274" s="29">
        <v>98535.25</v>
      </c>
      <c r="I274" s="29">
        <v>50206.68</v>
      </c>
      <c r="J274" s="30"/>
      <c r="K274" s="29">
        <v>51000</v>
      </c>
      <c r="L274" s="30">
        <f>K274-(K274*5%)</f>
        <v>48450</v>
      </c>
      <c r="M274" s="30">
        <f>-1*(K274-L274)</f>
        <v>-2550</v>
      </c>
      <c r="N274" s="31">
        <f>M274/K274</f>
        <v>-0.05</v>
      </c>
      <c r="O274" s="71" t="str">
        <f>TEXT((M274*-1),"# ##0,00 zł")</f>
        <v>2 550,00 zł</v>
      </c>
      <c r="P274" s="74">
        <v>136</v>
      </c>
      <c r="Q274" t="str">
        <f>"Zmniejszenie w dziale "&amp;B274&amp;" w rozdziale "&amp;D274&amp;" w paragrafie "&amp;F274&amp;" wydatku o "&amp;TEXT((M274*-1),"# ##0,00 zł")</f>
        <v>Zmniejszenie w dziale 801 w rozdziale 80101 w paragrafie 4430 wydatku o 2 550,00 zł</v>
      </c>
    </row>
    <row r="275" spans="1:17" ht="18" x14ac:dyDescent="0.35">
      <c r="A275" s="14">
        <v>271</v>
      </c>
      <c r="B275" s="15" t="s">
        <v>197</v>
      </c>
      <c r="C275" s="16" t="s">
        <v>198</v>
      </c>
      <c r="D275" s="68" t="str">
        <f>D274</f>
        <v>80101</v>
      </c>
      <c r="E275" s="26"/>
      <c r="F275" s="27" t="s">
        <v>134</v>
      </c>
      <c r="G275" s="28" t="s">
        <v>135</v>
      </c>
      <c r="H275" s="29">
        <v>1252894.73</v>
      </c>
      <c r="I275" s="29">
        <v>1304688.17</v>
      </c>
      <c r="J275" s="30"/>
      <c r="K275" s="29">
        <v>1329887.17</v>
      </c>
      <c r="L275" s="30">
        <f>K275-(K275*5%)</f>
        <v>1263392.8114999998</v>
      </c>
      <c r="M275" s="30">
        <f>-1*(K275-L275)</f>
        <v>-66494.358500000089</v>
      </c>
      <c r="N275" s="31">
        <f>M275/K275</f>
        <v>-5.0000000000000072E-2</v>
      </c>
      <c r="O275" s="71" t="str">
        <f>TEXT((M275*-1),"# ##0,00 zł")</f>
        <v>66 494,36 zł</v>
      </c>
      <c r="P275" s="74">
        <v>137</v>
      </c>
      <c r="Q275" t="str">
        <f>"Zmniejszenie w dziale "&amp;B275&amp;" w rozdziale "&amp;D275&amp;" w paragrafie "&amp;F275&amp;" wydatku o "&amp;TEXT((M275*-1),"# ##0,00 zł")</f>
        <v>Zmniejszenie w dziale 801 w rozdziale 80101 w paragrafie 4440 wydatku o 66 494,36 zł</v>
      </c>
    </row>
    <row r="276" spans="1:17" x14ac:dyDescent="0.35">
      <c r="A276" s="14">
        <v>272</v>
      </c>
      <c r="B276" s="15" t="s">
        <v>197</v>
      </c>
      <c r="C276" s="16" t="s">
        <v>198</v>
      </c>
      <c r="D276" s="68" t="str">
        <f>D275</f>
        <v>80101</v>
      </c>
      <c r="E276" s="26"/>
      <c r="F276" s="50">
        <v>4560</v>
      </c>
      <c r="G276" s="51" t="s">
        <v>206</v>
      </c>
      <c r="H276" s="52">
        <v>993</v>
      </c>
      <c r="I276" s="52">
        <v>0</v>
      </c>
      <c r="J276" s="33"/>
      <c r="K276" s="52">
        <v>0</v>
      </c>
      <c r="L276" s="53">
        <f>K276</f>
        <v>0</v>
      </c>
      <c r="M276" s="30">
        <f>-1*(K276-L276)</f>
        <v>0</v>
      </c>
      <c r="N276" s="31" t="e">
        <f>M276/K276</f>
        <v>#DIV/0!</v>
      </c>
      <c r="O276" s="71"/>
    </row>
    <row r="277" spans="1:17" ht="18" x14ac:dyDescent="0.35">
      <c r="A277" s="14">
        <v>273</v>
      </c>
      <c r="B277" s="15" t="s">
        <v>197</v>
      </c>
      <c r="C277" s="16" t="s">
        <v>198</v>
      </c>
      <c r="D277" s="68" t="str">
        <f>D276</f>
        <v>80101</v>
      </c>
      <c r="E277" s="26"/>
      <c r="F277" s="27" t="s">
        <v>136</v>
      </c>
      <c r="G277" s="28" t="s">
        <v>137</v>
      </c>
      <c r="H277" s="29">
        <v>22195.79</v>
      </c>
      <c r="I277" s="29">
        <v>28450</v>
      </c>
      <c r="J277" s="30"/>
      <c r="K277" s="29">
        <v>29405</v>
      </c>
      <c r="L277" s="30">
        <f>K277-(K277*5%)</f>
        <v>27934.75</v>
      </c>
      <c r="M277" s="30">
        <f>-1*(K277-L277)</f>
        <v>-1470.25</v>
      </c>
      <c r="N277" s="31">
        <f>M277/K277</f>
        <v>-0.05</v>
      </c>
      <c r="O277" s="71" t="str">
        <f>TEXT((M277*-1),"# ##0,00 zł")</f>
        <v>1 470,25 zł</v>
      </c>
      <c r="P277" s="74">
        <v>138</v>
      </c>
      <c r="Q277" t="str">
        <f>"Zmniejszenie w dziale "&amp;B277&amp;" w rozdziale "&amp;D277&amp;" w paragrafie "&amp;F277&amp;" wydatku o "&amp;TEXT((M277*-1),"# ##0,00 zł")</f>
        <v>Zmniejszenie w dziale 801 w rozdziale 80101 w paragrafie 4700 wydatku o 1 470,25 zł</v>
      </c>
    </row>
    <row r="278" spans="1:17" ht="18" x14ac:dyDescent="0.35">
      <c r="A278" s="14">
        <v>274</v>
      </c>
      <c r="B278" s="15" t="s">
        <v>197</v>
      </c>
      <c r="C278" s="16" t="s">
        <v>198</v>
      </c>
      <c r="D278" s="68" t="str">
        <f>D277</f>
        <v>80101</v>
      </c>
      <c r="E278" s="26"/>
      <c r="F278" s="27" t="s">
        <v>138</v>
      </c>
      <c r="G278" s="28" t="s">
        <v>139</v>
      </c>
      <c r="H278" s="29">
        <v>0</v>
      </c>
      <c r="I278" s="29">
        <v>232470.11</v>
      </c>
      <c r="J278" s="30"/>
      <c r="K278" s="29">
        <v>126327.5</v>
      </c>
      <c r="L278" s="30">
        <f>K278-(K278*5%)</f>
        <v>120011.125</v>
      </c>
      <c r="M278" s="30">
        <f>-1*(K278-L278)</f>
        <v>-6316.375</v>
      </c>
      <c r="N278" s="31">
        <f>M278/K278</f>
        <v>-0.05</v>
      </c>
      <c r="O278" s="71" t="str">
        <f>TEXT((M278*-1),"# ##0,00 zł")</f>
        <v>6 316,38 zł</v>
      </c>
      <c r="P278" s="74">
        <v>139</v>
      </c>
      <c r="Q278" t="str">
        <f>"Zmniejszenie w dziale "&amp;B278&amp;" w rozdziale "&amp;D278&amp;" w paragrafie "&amp;F278&amp;" wydatku o "&amp;TEXT((M278*-1),"# ##0,00 zł")</f>
        <v>Zmniejszenie w dziale 801 w rozdziale 80101 w paragrafie 4710 wydatku o 6 316,38 zł</v>
      </c>
    </row>
    <row r="279" spans="1:17" ht="18" x14ac:dyDescent="0.35">
      <c r="A279" s="14">
        <v>275</v>
      </c>
      <c r="B279" s="15" t="s">
        <v>197</v>
      </c>
      <c r="C279" s="16" t="s">
        <v>198</v>
      </c>
      <c r="D279" s="68" t="str">
        <f>D278</f>
        <v>80101</v>
      </c>
      <c r="E279" s="26"/>
      <c r="F279" s="27">
        <v>4790</v>
      </c>
      <c r="G279" s="28" t="s">
        <v>207</v>
      </c>
      <c r="H279" s="29">
        <v>0</v>
      </c>
      <c r="I279" s="29">
        <v>0</v>
      </c>
      <c r="J279" s="30"/>
      <c r="K279" s="29">
        <v>19436341</v>
      </c>
      <c r="L279" s="30">
        <f>K279-(K279*5%)</f>
        <v>18464523.949999999</v>
      </c>
      <c r="M279" s="30">
        <f>-1*(K279-L279)</f>
        <v>-971817.05000000075</v>
      </c>
      <c r="N279" s="31">
        <f>M279/K279</f>
        <v>-5.0000000000000037E-2</v>
      </c>
      <c r="O279" s="71" t="str">
        <f>TEXT((M279*-1),"# ##0,00 zł")</f>
        <v>971 817,05 zł</v>
      </c>
      <c r="P279" s="74">
        <v>140</v>
      </c>
      <c r="Q279" t="str">
        <f>"Zmniejszenie w dziale "&amp;B279&amp;" w rozdziale "&amp;D279&amp;" w paragrafie "&amp;F279&amp;" wydatku o "&amp;TEXT((M279*-1),"# ##0,00 zł")</f>
        <v>Zmniejszenie w dziale 801 w rozdziale 80101 w paragrafie 4790 wydatku o 971 817,05 zł</v>
      </c>
    </row>
    <row r="280" spans="1:17" x14ac:dyDescent="0.35">
      <c r="A280" s="14">
        <v>276</v>
      </c>
      <c r="B280" s="15" t="s">
        <v>197</v>
      </c>
      <c r="C280" s="16" t="s">
        <v>198</v>
      </c>
      <c r="D280" s="68" t="str">
        <f>D279</f>
        <v>80101</v>
      </c>
      <c r="E280" s="26"/>
      <c r="F280" s="27">
        <v>4800</v>
      </c>
      <c r="G280" s="28" t="s">
        <v>208</v>
      </c>
      <c r="H280" s="29">
        <v>0</v>
      </c>
      <c r="I280" s="29">
        <v>0</v>
      </c>
      <c r="J280" s="30"/>
      <c r="K280" s="29">
        <v>1530340</v>
      </c>
      <c r="L280" s="30">
        <f>K280-(K280*5%)</f>
        <v>1453823</v>
      </c>
      <c r="M280" s="30">
        <f>-1*(K280-L280)</f>
        <v>-76517</v>
      </c>
      <c r="N280" s="31">
        <f>M280/K280</f>
        <v>-0.05</v>
      </c>
      <c r="O280" s="71" t="str">
        <f>TEXT((M280*-1),"# ##0,00 zł")</f>
        <v>76 517,00 zł</v>
      </c>
      <c r="P280" s="74">
        <v>141</v>
      </c>
      <c r="Q280" t="str">
        <f>"Zmniejszenie w dziale "&amp;B280&amp;" w rozdziale "&amp;D280&amp;" w paragrafie "&amp;F280&amp;" wydatku o "&amp;TEXT((M280*-1),"# ##0,00 zł")</f>
        <v>Zmniejszenie w dziale 801 w rozdziale 80101 w paragrafie 4800 wydatku o 76 517,00 zł</v>
      </c>
    </row>
    <row r="281" spans="1:17" x14ac:dyDescent="0.35">
      <c r="A281" s="14">
        <v>277</v>
      </c>
      <c r="B281" s="15" t="s">
        <v>197</v>
      </c>
      <c r="C281" s="16" t="s">
        <v>198</v>
      </c>
      <c r="D281" s="68" t="str">
        <f>D280</f>
        <v>80101</v>
      </c>
      <c r="E281" s="26"/>
      <c r="F281" s="27" t="s">
        <v>20</v>
      </c>
      <c r="G281" s="28" t="s">
        <v>21</v>
      </c>
      <c r="H281" s="29">
        <v>4712093.3099999996</v>
      </c>
      <c r="I281" s="29">
        <v>9002211.2100000009</v>
      </c>
      <c r="J281" s="30"/>
      <c r="K281" s="29">
        <v>6240000</v>
      </c>
      <c r="L281" s="30">
        <f>K281</f>
        <v>6240000</v>
      </c>
      <c r="M281" s="30">
        <f>-1*(K281-L281)</f>
        <v>0</v>
      </c>
      <c r="N281" s="31">
        <f>M281/K281</f>
        <v>0</v>
      </c>
      <c r="O281" s="71"/>
    </row>
    <row r="282" spans="1:17" ht="18" x14ac:dyDescent="0.35">
      <c r="A282" s="14">
        <v>278</v>
      </c>
      <c r="B282" s="15" t="s">
        <v>197</v>
      </c>
      <c r="C282" s="16" t="s">
        <v>198</v>
      </c>
      <c r="D282" s="16" t="s">
        <v>209</v>
      </c>
      <c r="E282" s="23" t="s">
        <v>209</v>
      </c>
      <c r="F282" s="22"/>
      <c r="G282" s="23" t="s">
        <v>210</v>
      </c>
      <c r="H282" s="24">
        <f>SUM(H283:H302)</f>
        <v>1843982.1</v>
      </c>
      <c r="I282" s="24">
        <f>SUM(I283:I302)</f>
        <v>2113299.1800000002</v>
      </c>
      <c r="J282" s="25">
        <f>SUM(J283:J302)</f>
        <v>0</v>
      </c>
      <c r="K282" s="24">
        <f>SUM(K283:K302)</f>
        <v>2108292.92</v>
      </c>
      <c r="L282" s="25">
        <f>SUM(L283:L302)</f>
        <v>2002878.2739999997</v>
      </c>
      <c r="M282" s="25">
        <f>SUM(M283:M302)</f>
        <v>-105414.64600000008</v>
      </c>
      <c r="N282" s="25"/>
      <c r="O282" s="71"/>
    </row>
    <row r="283" spans="1:17" x14ac:dyDescent="0.35">
      <c r="A283" s="14">
        <v>279</v>
      </c>
      <c r="B283" s="15" t="s">
        <v>197</v>
      </c>
      <c r="C283" s="16" t="s">
        <v>198</v>
      </c>
      <c r="D283" s="68" t="str">
        <f>D282</f>
        <v>80103</v>
      </c>
      <c r="E283" s="26"/>
      <c r="F283" s="50" t="s">
        <v>55</v>
      </c>
      <c r="G283" s="51" t="s">
        <v>56</v>
      </c>
      <c r="H283" s="52">
        <v>0</v>
      </c>
      <c r="I283" s="52">
        <v>20000</v>
      </c>
      <c r="J283" s="33"/>
      <c r="K283" s="52">
        <v>15000</v>
      </c>
      <c r="L283" s="53">
        <f>K283-(K283*5%)</f>
        <v>14250</v>
      </c>
      <c r="M283" s="30">
        <f>-1*(K283-L283)</f>
        <v>-750</v>
      </c>
      <c r="N283" s="31">
        <f>M283/K283</f>
        <v>-0.05</v>
      </c>
      <c r="O283" s="71" t="str">
        <f>TEXT((M283*-1),"# ##0,00 zł")</f>
        <v>750,00 zł</v>
      </c>
      <c r="P283" s="74">
        <v>142</v>
      </c>
      <c r="Q283" t="str">
        <f>"Zmniejszenie w dziale "&amp;B283&amp;" w rozdziale "&amp;D283&amp;" w paragrafie "&amp;F283&amp;" wydatku o "&amp;TEXT((M283*-1),"# ##0,00 zł")</f>
        <v>Zmniejszenie w dziale 801 w rozdziale 80103 w paragrafie 2310 wydatku o 750,00 zł</v>
      </c>
    </row>
    <row r="284" spans="1:17" x14ac:dyDescent="0.35">
      <c r="A284" s="14">
        <v>280</v>
      </c>
      <c r="B284" s="15" t="s">
        <v>197</v>
      </c>
      <c r="C284" s="16" t="s">
        <v>198</v>
      </c>
      <c r="D284" s="68" t="str">
        <f>D283</f>
        <v>80103</v>
      </c>
      <c r="E284" s="26"/>
      <c r="F284" s="27" t="s">
        <v>116</v>
      </c>
      <c r="G284" s="28" t="s">
        <v>117</v>
      </c>
      <c r="H284" s="29">
        <v>50143.32</v>
      </c>
      <c r="I284" s="29">
        <v>62500</v>
      </c>
      <c r="J284" s="30"/>
      <c r="K284" s="29">
        <v>62080</v>
      </c>
      <c r="L284" s="30">
        <f>K284-(K284*5%)</f>
        <v>58976</v>
      </c>
      <c r="M284" s="30">
        <f>-1*(K284-L284)</f>
        <v>-3104</v>
      </c>
      <c r="N284" s="31">
        <f>M284/K284</f>
        <v>-0.05</v>
      </c>
      <c r="O284" s="71" t="str">
        <f>TEXT((M284*-1),"# ##0,00 zł")</f>
        <v>3 104,00 zł</v>
      </c>
      <c r="P284" s="74">
        <v>143</v>
      </c>
      <c r="Q284" t="str">
        <f>"Zmniejszenie w dziale "&amp;B284&amp;" w rozdziale "&amp;D284&amp;" w paragrafie "&amp;F284&amp;" wydatku o "&amp;TEXT((M284*-1),"# ##0,00 zł")</f>
        <v>Zmniejszenie w dziale 801 w rozdziale 80103 w paragrafie 3020 wydatku o 3 104,00 zł</v>
      </c>
    </row>
    <row r="285" spans="1:17" x14ac:dyDescent="0.35">
      <c r="A285" s="14">
        <v>281</v>
      </c>
      <c r="B285" s="15" t="s">
        <v>197</v>
      </c>
      <c r="C285" s="16" t="s">
        <v>198</v>
      </c>
      <c r="D285" s="68" t="str">
        <f>D284</f>
        <v>80103</v>
      </c>
      <c r="E285" s="26"/>
      <c r="F285" s="27" t="s">
        <v>108</v>
      </c>
      <c r="G285" s="28" t="s">
        <v>109</v>
      </c>
      <c r="H285" s="29">
        <v>1305508.95</v>
      </c>
      <c r="I285" s="29">
        <v>1410350</v>
      </c>
      <c r="J285" s="30"/>
      <c r="K285" s="29">
        <v>159000</v>
      </c>
      <c r="L285" s="30">
        <f>K285-(K285*5%)</f>
        <v>151050</v>
      </c>
      <c r="M285" s="30">
        <f>-1*(K285-L285)</f>
        <v>-7950</v>
      </c>
      <c r="N285" s="31">
        <f>M285/K285</f>
        <v>-0.05</v>
      </c>
      <c r="O285" s="71" t="str">
        <f>TEXT((M285*-1),"# ##0,00 zł")</f>
        <v>7 950,00 zł</v>
      </c>
      <c r="P285" s="74">
        <v>144</v>
      </c>
      <c r="Q285" t="str">
        <f>"Zmniejszenie w dziale "&amp;B285&amp;" w rozdziale "&amp;D285&amp;" w paragrafie "&amp;F285&amp;" wydatku o "&amp;TEXT((M285*-1),"# ##0,00 zł")</f>
        <v>Zmniejszenie w dziale 801 w rozdziale 80103 w paragrafie 4010 wydatku o 7 950,00 zł</v>
      </c>
    </row>
    <row r="286" spans="1:17" ht="27" x14ac:dyDescent="0.35">
      <c r="A286" s="14">
        <v>282</v>
      </c>
      <c r="B286" s="15" t="s">
        <v>197</v>
      </c>
      <c r="C286" s="16" t="s">
        <v>198</v>
      </c>
      <c r="D286" s="68" t="str">
        <f>D285</f>
        <v>80103</v>
      </c>
      <c r="E286" s="26"/>
      <c r="F286" s="27" t="s">
        <v>118</v>
      </c>
      <c r="G286" s="28" t="s">
        <v>119</v>
      </c>
      <c r="H286" s="29">
        <v>70663.17</v>
      </c>
      <c r="I286" s="29">
        <v>93473.22</v>
      </c>
      <c r="J286" s="30"/>
      <c r="K286" s="29">
        <v>12155</v>
      </c>
      <c r="L286" s="30">
        <f>K286-(K286*5%)</f>
        <v>11547.25</v>
      </c>
      <c r="M286" s="30">
        <f>-1*(K286-L286)</f>
        <v>-607.75</v>
      </c>
      <c r="N286" s="31">
        <f>M286/K286</f>
        <v>-0.05</v>
      </c>
      <c r="O286" s="71" t="str">
        <f>TEXT((M286*-1),"# ##0,00 zł")</f>
        <v>607,75 zł</v>
      </c>
      <c r="P286" s="74">
        <v>145</v>
      </c>
      <c r="Q286" t="str">
        <f>"Zmniejszenie w dziale "&amp;B286&amp;" w rozdziale "&amp;D286&amp;" w paragrafie "&amp;F286&amp;" wydatku o "&amp;TEXT((M286*-1),"# ##0,00 zł")</f>
        <v>Zmniejszenie w dziale 801 w rozdziale 80103 w paragrafie 4040 wydatku o 607,75 zł</v>
      </c>
    </row>
    <row r="287" spans="1:17" ht="18" x14ac:dyDescent="0.35">
      <c r="A287" s="14">
        <v>283</v>
      </c>
      <c r="B287" s="15" t="s">
        <v>197</v>
      </c>
      <c r="C287" s="16" t="s">
        <v>198</v>
      </c>
      <c r="D287" s="68" t="str">
        <f>D286</f>
        <v>80103</v>
      </c>
      <c r="E287" s="26"/>
      <c r="F287" s="27" t="s">
        <v>32</v>
      </c>
      <c r="G287" s="28" t="s">
        <v>33</v>
      </c>
      <c r="H287" s="29">
        <v>232908.15</v>
      </c>
      <c r="I287" s="29">
        <v>244702.6</v>
      </c>
      <c r="J287" s="30"/>
      <c r="K287" s="29">
        <v>249591</v>
      </c>
      <c r="L287" s="30">
        <f>K287-(K287*5%)</f>
        <v>237111.45</v>
      </c>
      <c r="M287" s="30">
        <f>-1*(K287-L287)</f>
        <v>-12479.549999999988</v>
      </c>
      <c r="N287" s="31">
        <f>M287/K287</f>
        <v>-4.9999999999999954E-2</v>
      </c>
      <c r="O287" s="71" t="str">
        <f>TEXT((M287*-1),"# ##0,00 zł")</f>
        <v>12 479,55 zł</v>
      </c>
      <c r="P287" s="74">
        <v>146</v>
      </c>
      <c r="Q287" t="str">
        <f>"Zmniejszenie w dziale "&amp;B287&amp;" w rozdziale "&amp;D287&amp;" w paragrafie "&amp;F287&amp;" wydatku o "&amp;TEXT((M287*-1),"# ##0,00 zł")</f>
        <v>Zmniejszenie w dziale 801 w rozdziale 80103 w paragrafie 4110 wydatku o 12 479,55 zł</v>
      </c>
    </row>
    <row r="288" spans="1:17" ht="18" x14ac:dyDescent="0.35">
      <c r="A288" s="14">
        <v>284</v>
      </c>
      <c r="B288" s="15" t="s">
        <v>197</v>
      </c>
      <c r="C288" s="16" t="s">
        <v>198</v>
      </c>
      <c r="D288" s="68" t="str">
        <f>D287</f>
        <v>80103</v>
      </c>
      <c r="E288" s="26"/>
      <c r="F288" s="27" t="s">
        <v>34</v>
      </c>
      <c r="G288" s="28" t="s">
        <v>35</v>
      </c>
      <c r="H288" s="29">
        <v>25930.71</v>
      </c>
      <c r="I288" s="29">
        <v>37745.230000000003</v>
      </c>
      <c r="J288" s="30"/>
      <c r="K288" s="29">
        <v>37350</v>
      </c>
      <c r="L288" s="30">
        <f>K288-(K288*5%)</f>
        <v>35482.5</v>
      </c>
      <c r="M288" s="30">
        <f>-1*(K288-L288)</f>
        <v>-1867.5</v>
      </c>
      <c r="N288" s="31">
        <f>M288/K288</f>
        <v>-0.05</v>
      </c>
      <c r="O288" s="71" t="str">
        <f>TEXT((M288*-1),"# ##0,00 zł")</f>
        <v>1 867,50 zł</v>
      </c>
      <c r="P288" s="74">
        <v>147</v>
      </c>
      <c r="Q288" t="str">
        <f>"Zmniejszenie w dziale "&amp;B288&amp;" w rozdziale "&amp;D288&amp;" w paragrafie "&amp;F288&amp;" wydatku o "&amp;TEXT((M288*-1),"# ##0,00 zł")</f>
        <v>Zmniejszenie w dziale 801 w rozdziale 80103 w paragrafie 4120 wydatku o 1 867,50 zł</v>
      </c>
    </row>
    <row r="289" spans="1:17" ht="18" x14ac:dyDescent="0.35">
      <c r="A289" s="14">
        <v>285</v>
      </c>
      <c r="B289" s="15" t="s">
        <v>197</v>
      </c>
      <c r="C289" s="16" t="s">
        <v>198</v>
      </c>
      <c r="D289" s="68" t="str">
        <f>D288</f>
        <v>80103</v>
      </c>
      <c r="E289" s="26"/>
      <c r="F289" s="27" t="s">
        <v>72</v>
      </c>
      <c r="G289" s="28" t="s">
        <v>73</v>
      </c>
      <c r="H289" s="29">
        <v>32500</v>
      </c>
      <c r="I289" s="29">
        <v>39600</v>
      </c>
      <c r="J289" s="30"/>
      <c r="K289" s="29">
        <v>37250</v>
      </c>
      <c r="L289" s="30">
        <f>K289-(K289*5%)</f>
        <v>35387.5</v>
      </c>
      <c r="M289" s="30">
        <f>-1*(K289-L289)</f>
        <v>-1862.5</v>
      </c>
      <c r="N289" s="31">
        <f>M289/K289</f>
        <v>-0.05</v>
      </c>
      <c r="O289" s="71" t="str">
        <f>TEXT((M289*-1),"# ##0,00 zł")</f>
        <v>1 862,50 zł</v>
      </c>
      <c r="P289" s="74">
        <v>148</v>
      </c>
      <c r="Q289" t="str">
        <f>"Zmniejszenie w dziale "&amp;B289&amp;" w rozdziale "&amp;D289&amp;" w paragrafie "&amp;F289&amp;" wydatku o "&amp;TEXT((M289*-1),"# ##0,00 zł")</f>
        <v>Zmniejszenie w dziale 801 w rozdziale 80103 w paragrafie 4210 wydatku o 1 862,50 zł</v>
      </c>
    </row>
    <row r="290" spans="1:17" ht="18" x14ac:dyDescent="0.35">
      <c r="A290" s="14">
        <v>286</v>
      </c>
      <c r="B290" s="15" t="s">
        <v>197</v>
      </c>
      <c r="C290" s="16" t="s">
        <v>198</v>
      </c>
      <c r="D290" s="68" t="str">
        <f>D289</f>
        <v>80103</v>
      </c>
      <c r="E290" s="26"/>
      <c r="F290" s="27" t="s">
        <v>204</v>
      </c>
      <c r="G290" s="28" t="s">
        <v>149</v>
      </c>
      <c r="H290" s="29">
        <v>4994.3900000000003</v>
      </c>
      <c r="I290" s="29">
        <v>5500</v>
      </c>
      <c r="J290" s="30"/>
      <c r="K290" s="29">
        <v>5775</v>
      </c>
      <c r="L290" s="30">
        <f>K290-(K290*5%)</f>
        <v>5486.25</v>
      </c>
      <c r="M290" s="30">
        <f>-1*(K290-L290)</f>
        <v>-288.75</v>
      </c>
      <c r="N290" s="31">
        <f>M290/K290</f>
        <v>-0.05</v>
      </c>
      <c r="O290" s="71" t="str">
        <f>TEXT((M290*-1),"# ##0,00 zł")</f>
        <v>288,75 zł</v>
      </c>
      <c r="P290" s="74">
        <v>149</v>
      </c>
      <c r="Q290" t="str">
        <f>"Zmniejszenie w dziale "&amp;B290&amp;" w rozdziale "&amp;D290&amp;" w paragrafie "&amp;F290&amp;" wydatku o "&amp;TEXT((M290*-1),"# ##0,00 zł")</f>
        <v>Zmniejszenie w dziale 801 w rozdziale 80103 w paragrafie 4240 wydatku o 288,75 zł</v>
      </c>
    </row>
    <row r="291" spans="1:17" x14ac:dyDescent="0.35">
      <c r="A291" s="14">
        <v>287</v>
      </c>
      <c r="B291" s="15" t="s">
        <v>197</v>
      </c>
      <c r="C291" s="16" t="s">
        <v>198</v>
      </c>
      <c r="D291" s="68" t="str">
        <f>D290</f>
        <v>80103</v>
      </c>
      <c r="E291" s="26"/>
      <c r="F291" s="27" t="s">
        <v>82</v>
      </c>
      <c r="G291" s="28" t="s">
        <v>83</v>
      </c>
      <c r="H291" s="29">
        <v>7117.73</v>
      </c>
      <c r="I291" s="29">
        <v>12000</v>
      </c>
      <c r="J291" s="30"/>
      <c r="K291" s="29">
        <v>14000</v>
      </c>
      <c r="L291" s="30">
        <f>K291-(K291*5%)</f>
        <v>13300</v>
      </c>
      <c r="M291" s="30">
        <f>-1*(K291-L291)</f>
        <v>-700</v>
      </c>
      <c r="N291" s="31">
        <f>M291/K291</f>
        <v>-0.05</v>
      </c>
      <c r="O291" s="71" t="str">
        <f>TEXT((M291*-1),"# ##0,00 zł")</f>
        <v>700,00 zł</v>
      </c>
      <c r="P291" s="74">
        <v>150</v>
      </c>
      <c r="Q291" t="str">
        <f>"Zmniejszenie w dziale "&amp;B291&amp;" w rozdziale "&amp;D291&amp;" w paragrafie "&amp;F291&amp;" wydatku o "&amp;TEXT((M291*-1),"# ##0,00 zł")</f>
        <v>Zmniejszenie w dziale 801 w rozdziale 80103 w paragrafie 4260 wydatku o 700,00 zł</v>
      </c>
    </row>
    <row r="292" spans="1:17" x14ac:dyDescent="0.35">
      <c r="A292" s="14">
        <v>288</v>
      </c>
      <c r="B292" s="15" t="s">
        <v>197</v>
      </c>
      <c r="C292" s="16" t="s">
        <v>198</v>
      </c>
      <c r="D292" s="68" t="str">
        <f>D291</f>
        <v>80103</v>
      </c>
      <c r="E292" s="26"/>
      <c r="F292" s="27" t="s">
        <v>18</v>
      </c>
      <c r="G292" s="28" t="s">
        <v>19</v>
      </c>
      <c r="H292" s="29">
        <v>9990.3700000000008</v>
      </c>
      <c r="I292" s="29">
        <v>47000</v>
      </c>
      <c r="J292" s="30"/>
      <c r="K292" s="29">
        <v>40825</v>
      </c>
      <c r="L292" s="30">
        <f>K292-(K292*5%)</f>
        <v>38783.75</v>
      </c>
      <c r="M292" s="30">
        <f>-1*(K292-L292)</f>
        <v>-2041.25</v>
      </c>
      <c r="N292" s="31">
        <f>M292/K292</f>
        <v>-0.05</v>
      </c>
      <c r="O292" s="71" t="str">
        <f>TEXT((M292*-1),"# ##0,00 zł")</f>
        <v>2 041,25 zł</v>
      </c>
      <c r="P292" s="74">
        <v>151</v>
      </c>
      <c r="Q292" t="str">
        <f>"Zmniejszenie w dziale "&amp;B292&amp;" w rozdziale "&amp;D292&amp;" w paragrafie "&amp;F292&amp;" wydatku o "&amp;TEXT((M292*-1),"# ##0,00 zł")</f>
        <v>Zmniejszenie w dziale 801 w rozdziale 80103 w paragrafie 4270 wydatku o 2 041,25 zł</v>
      </c>
    </row>
    <row r="293" spans="1:17" ht="18" x14ac:dyDescent="0.35">
      <c r="A293" s="14">
        <v>289</v>
      </c>
      <c r="B293" s="15" t="s">
        <v>197</v>
      </c>
      <c r="C293" s="16" t="s">
        <v>198</v>
      </c>
      <c r="D293" s="68" t="str">
        <f>D292</f>
        <v>80103</v>
      </c>
      <c r="E293" s="26"/>
      <c r="F293" s="27" t="s">
        <v>124</v>
      </c>
      <c r="G293" s="28" t="s">
        <v>125</v>
      </c>
      <c r="H293" s="29">
        <v>870</v>
      </c>
      <c r="I293" s="29">
        <v>1500</v>
      </c>
      <c r="J293" s="30"/>
      <c r="K293" s="29">
        <v>750</v>
      </c>
      <c r="L293" s="30">
        <f>K293-(K293*5%)</f>
        <v>712.5</v>
      </c>
      <c r="M293" s="30">
        <f>-1*(K293-L293)</f>
        <v>-37.5</v>
      </c>
      <c r="N293" s="31">
        <f>M293/K293</f>
        <v>-0.05</v>
      </c>
      <c r="O293" s="71" t="str">
        <f>TEXT((M293*-1),"# ##0,00 zł")</f>
        <v>37,50 zł</v>
      </c>
      <c r="P293" s="74">
        <v>152</v>
      </c>
      <c r="Q293" t="str">
        <f>"Zmniejszenie w dziale "&amp;B293&amp;" w rozdziale "&amp;D293&amp;" w paragrafie "&amp;F293&amp;" wydatku o "&amp;TEXT((M293*-1),"# ##0,00 zł")</f>
        <v>Zmniejszenie w dziale 801 w rozdziale 80103 w paragrafie 4280 wydatku o 37,50 zł</v>
      </c>
    </row>
    <row r="294" spans="1:17" x14ac:dyDescent="0.35">
      <c r="A294" s="14">
        <v>290</v>
      </c>
      <c r="B294" s="15" t="s">
        <v>197</v>
      </c>
      <c r="C294" s="16" t="s">
        <v>198</v>
      </c>
      <c r="D294" s="68" t="str">
        <f>D293</f>
        <v>80103</v>
      </c>
      <c r="E294" s="26"/>
      <c r="F294" s="27" t="s">
        <v>44</v>
      </c>
      <c r="G294" s="28" t="s">
        <v>15</v>
      </c>
      <c r="H294" s="29">
        <v>6477.56</v>
      </c>
      <c r="I294" s="29">
        <v>14035</v>
      </c>
      <c r="J294" s="30"/>
      <c r="K294" s="29">
        <v>18934</v>
      </c>
      <c r="L294" s="30">
        <f>K294-(K294*5%)</f>
        <v>17987.3</v>
      </c>
      <c r="M294" s="30">
        <f>-1*(K294-L294)</f>
        <v>-946.70000000000073</v>
      </c>
      <c r="N294" s="31">
        <f>M294/K294</f>
        <v>-5.0000000000000037E-2</v>
      </c>
      <c r="O294" s="71" t="str">
        <f>TEXT((M294*-1),"# ##0,00 zł")</f>
        <v>946,70 zł</v>
      </c>
      <c r="P294" s="74">
        <v>153</v>
      </c>
      <c r="Q294" t="str">
        <f>"Zmniejszenie w dziale "&amp;B294&amp;" w rozdziale "&amp;D294&amp;" w paragrafie "&amp;F294&amp;" wydatku o "&amp;TEXT((M294*-1),"# ##0,00 zł")</f>
        <v>Zmniejszenie w dziale 801 w rozdziale 80103 w paragrafie 4300 wydatku o 946,70 zł</v>
      </c>
    </row>
    <row r="295" spans="1:17" x14ac:dyDescent="0.35">
      <c r="A295" s="14">
        <v>291</v>
      </c>
      <c r="B295" s="15" t="s">
        <v>197</v>
      </c>
      <c r="C295" s="16" t="s">
        <v>198</v>
      </c>
      <c r="D295" s="68" t="str">
        <f>D294</f>
        <v>80103</v>
      </c>
      <c r="E295" s="26"/>
      <c r="F295" s="27" t="s">
        <v>211</v>
      </c>
      <c r="G295" s="28" t="s">
        <v>212</v>
      </c>
      <c r="H295" s="29">
        <v>13720.85</v>
      </c>
      <c r="I295" s="29">
        <v>25000</v>
      </c>
      <c r="J295" s="30"/>
      <c r="K295" s="29">
        <v>35934</v>
      </c>
      <c r="L295" s="30">
        <f>K295-(K295*5%)</f>
        <v>34137.300000000003</v>
      </c>
      <c r="M295" s="30">
        <f>-1*(K295-L295)</f>
        <v>-1796.6999999999971</v>
      </c>
      <c r="N295" s="31">
        <f>M295/K295</f>
        <v>-4.999999999999992E-2</v>
      </c>
      <c r="O295" s="71" t="str">
        <f>TEXT((M295*-1),"# ##0,00 zł")</f>
        <v>1 796,70 zł</v>
      </c>
      <c r="P295" s="74">
        <v>154</v>
      </c>
      <c r="Q295" t="str">
        <f>"Zmniejszenie w dziale "&amp;B295&amp;" w rozdziale "&amp;D295&amp;" w paragrafie "&amp;F295&amp;" wydatku o "&amp;TEXT((M295*-1),"# ##0,00 zł")</f>
        <v>Zmniejszenie w dziale 801 w rozdziale 80103 w paragrafie 4330 wydatku o 1 796,70 zł</v>
      </c>
    </row>
    <row r="296" spans="1:17" x14ac:dyDescent="0.35">
      <c r="A296" s="14">
        <v>292</v>
      </c>
      <c r="B296" s="15" t="s">
        <v>197</v>
      </c>
      <c r="C296" s="16" t="s">
        <v>198</v>
      </c>
      <c r="D296" s="68" t="str">
        <f>D295</f>
        <v>80103</v>
      </c>
      <c r="E296" s="26"/>
      <c r="F296" s="27" t="s">
        <v>126</v>
      </c>
      <c r="G296" s="28" t="s">
        <v>127</v>
      </c>
      <c r="H296" s="29">
        <v>1926.73</v>
      </c>
      <c r="I296" s="29">
        <v>2500</v>
      </c>
      <c r="J296" s="30"/>
      <c r="K296" s="29">
        <v>2500</v>
      </c>
      <c r="L296" s="30">
        <f>K296-(K296*5%)</f>
        <v>2375</v>
      </c>
      <c r="M296" s="30">
        <f>-1*(K296-L296)</f>
        <v>-125</v>
      </c>
      <c r="N296" s="31">
        <f>M296/K296</f>
        <v>-0.05</v>
      </c>
      <c r="O296" s="71" t="str">
        <f>TEXT((M296*-1),"# ##0,00 zł")</f>
        <v>125,00 zł</v>
      </c>
      <c r="P296" s="74">
        <v>155</v>
      </c>
      <c r="Q296" t="str">
        <f>"Zmniejszenie w dziale "&amp;B296&amp;" w rozdziale "&amp;D296&amp;" w paragrafie "&amp;F296&amp;" wydatku o "&amp;TEXT((M296*-1),"# ##0,00 zł")</f>
        <v>Zmniejszenie w dziale 801 w rozdziale 80103 w paragrafie 4360 wydatku o 125,00 zł</v>
      </c>
    </row>
    <row r="297" spans="1:17" x14ac:dyDescent="0.35">
      <c r="A297" s="14">
        <v>293</v>
      </c>
      <c r="B297" s="15" t="s">
        <v>197</v>
      </c>
      <c r="C297" s="16" t="s">
        <v>198</v>
      </c>
      <c r="D297" s="68" t="str">
        <f>D296</f>
        <v>80103</v>
      </c>
      <c r="E297" s="26"/>
      <c r="F297" s="27" t="s">
        <v>38</v>
      </c>
      <c r="G297" s="28" t="s">
        <v>39</v>
      </c>
      <c r="H297" s="29">
        <v>2979.75</v>
      </c>
      <c r="I297" s="29">
        <v>165</v>
      </c>
      <c r="J297" s="30"/>
      <c r="K297" s="29">
        <v>20000</v>
      </c>
      <c r="L297" s="30">
        <f>K297-(K297*5%)</f>
        <v>19000</v>
      </c>
      <c r="M297" s="30">
        <f>-1*(K297-L297)</f>
        <v>-1000</v>
      </c>
      <c r="N297" s="31">
        <f>M297/K297</f>
        <v>-0.05</v>
      </c>
      <c r="O297" s="71" t="str">
        <f>TEXT((M297*-1),"# ##0,00 zł")</f>
        <v>1 000,00 zł</v>
      </c>
      <c r="P297" s="74">
        <v>156</v>
      </c>
      <c r="Q297" t="str">
        <f>"Zmniejszenie w dziale "&amp;B297&amp;" w rozdziale "&amp;D297&amp;" w paragrafie "&amp;F297&amp;" wydatku o "&amp;TEXT((M297*-1),"# ##0,00 zł")</f>
        <v>Zmniejszenie w dziale 801 w rozdziale 80103 w paragrafie 4430 wydatku o 1 000,00 zł</v>
      </c>
    </row>
    <row r="298" spans="1:17" ht="18" x14ac:dyDescent="0.35">
      <c r="A298" s="14">
        <v>294</v>
      </c>
      <c r="B298" s="15" t="s">
        <v>197</v>
      </c>
      <c r="C298" s="16" t="s">
        <v>198</v>
      </c>
      <c r="D298" s="68" t="str">
        <f>D297</f>
        <v>80103</v>
      </c>
      <c r="E298" s="26"/>
      <c r="F298" s="27" t="s">
        <v>134</v>
      </c>
      <c r="G298" s="28" t="s">
        <v>135</v>
      </c>
      <c r="H298" s="29">
        <v>77292.820000000007</v>
      </c>
      <c r="I298" s="29">
        <v>80758.63</v>
      </c>
      <c r="J298" s="30"/>
      <c r="K298" s="29">
        <v>72202.42</v>
      </c>
      <c r="L298" s="30">
        <f>K298-(K298*5%)</f>
        <v>68592.298999999999</v>
      </c>
      <c r="M298" s="30">
        <f>-1*(K298-L298)</f>
        <v>-3610.1209999999992</v>
      </c>
      <c r="N298" s="31">
        <f>M298/K298</f>
        <v>-4.9999999999999989E-2</v>
      </c>
      <c r="O298" s="71" t="str">
        <f>TEXT((M298*-1),"# ##0,00 zł")</f>
        <v>3 610,12 zł</v>
      </c>
      <c r="P298" s="74">
        <v>157</v>
      </c>
      <c r="Q298" t="str">
        <f>"Zmniejszenie w dziale "&amp;B298&amp;" w rozdziale "&amp;D298&amp;" w paragrafie "&amp;F298&amp;" wydatku o "&amp;TEXT((M298*-1),"# ##0,00 zł")</f>
        <v>Zmniejszenie w dziale 801 w rozdziale 80103 w paragrafie 4440 wydatku o 3 610,12 zł</v>
      </c>
    </row>
    <row r="299" spans="1:17" ht="27" x14ac:dyDescent="0.35">
      <c r="A299" s="14">
        <v>295</v>
      </c>
      <c r="B299" s="15" t="s">
        <v>197</v>
      </c>
      <c r="C299" s="16" t="s">
        <v>198</v>
      </c>
      <c r="D299" s="68" t="str">
        <f>D298</f>
        <v>80103</v>
      </c>
      <c r="E299" s="26"/>
      <c r="F299" s="27" t="s">
        <v>136</v>
      </c>
      <c r="G299" s="28" t="s">
        <v>137</v>
      </c>
      <c r="H299" s="29">
        <v>957.6</v>
      </c>
      <c r="I299" s="29">
        <v>1000</v>
      </c>
      <c r="J299" s="30"/>
      <c r="K299" s="29">
        <v>1050</v>
      </c>
      <c r="L299" s="30">
        <f>K299-(K299*5%)</f>
        <v>997.5</v>
      </c>
      <c r="M299" s="30">
        <f>-1*(K299-L299)</f>
        <v>-52.5</v>
      </c>
      <c r="N299" s="31">
        <f>M299/K299</f>
        <v>-0.05</v>
      </c>
      <c r="O299" s="71" t="str">
        <f>TEXT((M299*-1),"# ##0,00 zł")</f>
        <v>52,50 zł</v>
      </c>
      <c r="P299" s="74">
        <v>158</v>
      </c>
      <c r="Q299" t="str">
        <f>"Zmniejszenie w dziale "&amp;B299&amp;" w rozdziale "&amp;D299&amp;" w paragrafie "&amp;F299&amp;" wydatku o "&amp;TEXT((M299*-1),"# ##0,00 zł")</f>
        <v>Zmniejszenie w dziale 801 w rozdziale 80103 w paragrafie 4700 wydatku o 52,50 zł</v>
      </c>
    </row>
    <row r="300" spans="1:17" x14ac:dyDescent="0.35">
      <c r="A300" s="14">
        <v>296</v>
      </c>
      <c r="B300" s="15" t="s">
        <v>197</v>
      </c>
      <c r="C300" s="16" t="s">
        <v>198</v>
      </c>
      <c r="D300" s="68" t="str">
        <f>D299</f>
        <v>80103</v>
      </c>
      <c r="E300" s="26"/>
      <c r="F300" s="27" t="s">
        <v>138</v>
      </c>
      <c r="G300" s="28" t="s">
        <v>139</v>
      </c>
      <c r="H300" s="29">
        <v>0</v>
      </c>
      <c r="I300" s="29">
        <v>15469.5</v>
      </c>
      <c r="J300" s="30"/>
      <c r="K300" s="29">
        <v>9687.5</v>
      </c>
      <c r="L300" s="30">
        <f>K300-(K300*5%)</f>
        <v>9203.125</v>
      </c>
      <c r="M300" s="30">
        <f>-1*(K300-L300)</f>
        <v>-484.375</v>
      </c>
      <c r="N300" s="31">
        <f>M300/K300</f>
        <v>-0.05</v>
      </c>
      <c r="O300" s="71" t="str">
        <f>TEXT((M300*-1),"# ##0,00 zł")</f>
        <v>484,38 zł</v>
      </c>
      <c r="P300" s="74">
        <v>159</v>
      </c>
      <c r="Q300" t="str">
        <f>"Zmniejszenie w dziale "&amp;B300&amp;" w rozdziale "&amp;D300&amp;" w paragrafie "&amp;F300&amp;" wydatku o "&amp;TEXT((M300*-1),"# ##0,00 zł")</f>
        <v>Zmniejszenie w dziale 801 w rozdziale 80103 w paragrafie 4710 wydatku o 484,38 zł</v>
      </c>
    </row>
    <row r="301" spans="1:17" x14ac:dyDescent="0.35">
      <c r="A301" s="14">
        <v>297</v>
      </c>
      <c r="B301" s="15" t="s">
        <v>197</v>
      </c>
      <c r="C301" s="16" t="s">
        <v>198</v>
      </c>
      <c r="D301" s="68" t="str">
        <f>D300</f>
        <v>80103</v>
      </c>
      <c r="E301" s="26"/>
      <c r="F301" s="27">
        <v>4790</v>
      </c>
      <c r="G301" s="28" t="s">
        <v>207</v>
      </c>
      <c r="H301" s="29">
        <v>0</v>
      </c>
      <c r="I301" s="29">
        <v>0</v>
      </c>
      <c r="J301" s="30"/>
      <c r="K301" s="29">
        <v>1212412</v>
      </c>
      <c r="L301" s="30">
        <f>K301-(K301*5%)</f>
        <v>1151791.3999999999</v>
      </c>
      <c r="M301" s="30">
        <f>-1*(K301-L301)</f>
        <v>-60620.600000000093</v>
      </c>
      <c r="N301" s="31">
        <f>M301/K301</f>
        <v>-5.0000000000000079E-2</v>
      </c>
      <c r="O301" s="71" t="str">
        <f>TEXT((M301*-1),"# ##0,00 zł")</f>
        <v>60 620,60 zł</v>
      </c>
      <c r="P301" s="74">
        <v>160</v>
      </c>
      <c r="Q301" t="str">
        <f>"Zmniejszenie w dziale "&amp;B301&amp;" w rozdziale "&amp;D301&amp;" w paragrafie "&amp;F301&amp;" wydatku o "&amp;TEXT((M301*-1),"# ##0,00 zł")</f>
        <v>Zmniejszenie w dziale 801 w rozdziale 80103 w paragrafie 4790 wydatku o 60 620,60 zł</v>
      </c>
    </row>
    <row r="302" spans="1:17" ht="18" x14ac:dyDescent="0.35">
      <c r="A302" s="14">
        <v>298</v>
      </c>
      <c r="B302" s="15" t="s">
        <v>197</v>
      </c>
      <c r="C302" s="16" t="s">
        <v>198</v>
      </c>
      <c r="D302" s="68" t="str">
        <f>D301</f>
        <v>80103</v>
      </c>
      <c r="E302" s="26"/>
      <c r="F302" s="27">
        <v>4800</v>
      </c>
      <c r="G302" s="28" t="s">
        <v>208</v>
      </c>
      <c r="H302" s="29">
        <v>0</v>
      </c>
      <c r="I302" s="29">
        <v>0</v>
      </c>
      <c r="J302" s="30"/>
      <c r="K302" s="29">
        <v>101797</v>
      </c>
      <c r="L302" s="30">
        <f>K302-(K302*5%)</f>
        <v>96707.15</v>
      </c>
      <c r="M302" s="30">
        <f>-1*(K302-L302)</f>
        <v>-5089.8500000000058</v>
      </c>
      <c r="N302" s="31">
        <f>M302/K302</f>
        <v>-5.0000000000000058E-2</v>
      </c>
      <c r="O302" s="71" t="str">
        <f>TEXT((M302*-1),"# ##0,00 zł")</f>
        <v>5 089,85 zł</v>
      </c>
      <c r="P302" s="74">
        <v>161</v>
      </c>
      <c r="Q302" t="str">
        <f>"Zmniejszenie w dziale "&amp;B302&amp;" w rozdziale "&amp;D302&amp;" w paragrafie "&amp;F302&amp;" wydatku o "&amp;TEXT((M302*-1),"# ##0,00 zł")</f>
        <v>Zmniejszenie w dziale 801 w rozdziale 80103 w paragrafie 4800 wydatku o 5 089,85 zł</v>
      </c>
    </row>
    <row r="303" spans="1:17" ht="18" x14ac:dyDescent="0.35">
      <c r="A303" s="14">
        <v>299</v>
      </c>
      <c r="B303" s="15" t="s">
        <v>197</v>
      </c>
      <c r="C303" s="16" t="s">
        <v>198</v>
      </c>
      <c r="D303" s="16" t="s">
        <v>213</v>
      </c>
      <c r="E303" s="23" t="s">
        <v>213</v>
      </c>
      <c r="F303" s="22"/>
      <c r="G303" s="23" t="s">
        <v>214</v>
      </c>
      <c r="H303" s="24">
        <f>SUM(H304:H327)</f>
        <v>16875820.159999996</v>
      </c>
      <c r="I303" s="24">
        <f>SUM(I304:I327)</f>
        <v>17241798.32</v>
      </c>
      <c r="J303" s="25">
        <f>SUM(J304:J327)</f>
        <v>0</v>
      </c>
      <c r="K303" s="24">
        <f>SUM(K304:K327)</f>
        <v>19385598</v>
      </c>
      <c r="L303" s="25">
        <f>SUM(L304:L327)</f>
        <v>18416318.100000001</v>
      </c>
      <c r="M303" s="25">
        <f>SUM(M304:M327)</f>
        <v>-969279.9</v>
      </c>
      <c r="N303" s="25"/>
      <c r="O303" s="71"/>
    </row>
    <row r="304" spans="1:17" ht="18" x14ac:dyDescent="0.35">
      <c r="A304" s="14">
        <v>300</v>
      </c>
      <c r="B304" s="15" t="s">
        <v>197</v>
      </c>
      <c r="C304" s="16" t="s">
        <v>198</v>
      </c>
      <c r="D304" s="68" t="str">
        <f>D303</f>
        <v>80104</v>
      </c>
      <c r="E304" s="26"/>
      <c r="F304" s="50" t="s">
        <v>55</v>
      </c>
      <c r="G304" s="51" t="s">
        <v>56</v>
      </c>
      <c r="H304" s="52">
        <v>1311090.18</v>
      </c>
      <c r="I304" s="52">
        <v>1010000</v>
      </c>
      <c r="J304" s="33"/>
      <c r="K304" s="52">
        <v>1250000</v>
      </c>
      <c r="L304" s="53">
        <f>K304-(K304*5%)</f>
        <v>1187500</v>
      </c>
      <c r="M304" s="30">
        <f>-1*(K304-L304)</f>
        <v>-62500</v>
      </c>
      <c r="N304" s="31">
        <f>M304/K304</f>
        <v>-0.05</v>
      </c>
      <c r="O304" s="71" t="str">
        <f>TEXT((M304*-1),"# ##0,00 zł")</f>
        <v>62 500,00 zł</v>
      </c>
      <c r="P304" s="74">
        <v>162</v>
      </c>
      <c r="Q304" t="str">
        <f>"Zmniejszenie w dziale "&amp;B304&amp;" w rozdziale "&amp;D304&amp;" w paragrafie "&amp;F304&amp;" wydatku o "&amp;TEXT((M304*-1),"# ##0,00 zł")</f>
        <v>Zmniejszenie w dziale 801 w rozdziale 80104 w paragrafie 2310 wydatku o 62 500,00 zł</v>
      </c>
    </row>
    <row r="305" spans="1:17" ht="18" x14ac:dyDescent="0.35">
      <c r="A305" s="14">
        <v>301</v>
      </c>
      <c r="B305" s="15" t="s">
        <v>197</v>
      </c>
      <c r="C305" s="16" t="s">
        <v>198</v>
      </c>
      <c r="D305" s="68" t="str">
        <f>D304</f>
        <v>80104</v>
      </c>
      <c r="E305" s="26"/>
      <c r="F305" s="50" t="s">
        <v>201</v>
      </c>
      <c r="G305" s="51" t="s">
        <v>202</v>
      </c>
      <c r="H305" s="52">
        <v>5429502.4800000004</v>
      </c>
      <c r="I305" s="52">
        <v>5539984</v>
      </c>
      <c r="J305" s="33"/>
      <c r="K305" s="52">
        <v>6850000</v>
      </c>
      <c r="L305" s="53">
        <f>K305-(K305*5%)</f>
        <v>6507500</v>
      </c>
      <c r="M305" s="30">
        <f>-1*(K305-L305)</f>
        <v>-342500</v>
      </c>
      <c r="N305" s="31">
        <f>M305/K305</f>
        <v>-0.05</v>
      </c>
      <c r="O305" s="71" t="str">
        <f>TEXT((M305*-1),"# ##0,00 zł")</f>
        <v>342 500,00 zł</v>
      </c>
      <c r="P305" s="74">
        <v>163</v>
      </c>
      <c r="Q305" t="str">
        <f>"Zmniejszenie w dziale "&amp;B305&amp;" w rozdziale "&amp;D305&amp;" w paragrafie "&amp;F305&amp;" wydatku o "&amp;TEXT((M305*-1),"# ##0,00 zł")</f>
        <v>Zmniejszenie w dziale 801 w rozdziale 80104 w paragrafie 2540 wydatku o 342 500,00 zł</v>
      </c>
    </row>
    <row r="306" spans="1:17" x14ac:dyDescent="0.35">
      <c r="A306" s="14">
        <v>302</v>
      </c>
      <c r="B306" s="15" t="s">
        <v>197</v>
      </c>
      <c r="C306" s="16" t="s">
        <v>198</v>
      </c>
      <c r="D306" s="68" t="str">
        <f>D305</f>
        <v>80104</v>
      </c>
      <c r="E306" s="26"/>
      <c r="F306" s="50" t="s">
        <v>215</v>
      </c>
      <c r="G306" s="51" t="s">
        <v>216</v>
      </c>
      <c r="H306" s="52">
        <v>4729422.5199999996</v>
      </c>
      <c r="I306" s="52">
        <v>4731200</v>
      </c>
      <c r="J306" s="33"/>
      <c r="K306" s="52">
        <v>5500000</v>
      </c>
      <c r="L306" s="53">
        <f>K306-(K306*5%)</f>
        <v>5225000</v>
      </c>
      <c r="M306" s="30">
        <f>-1*(K306-L306)</f>
        <v>-275000</v>
      </c>
      <c r="N306" s="31">
        <f>M306/K306</f>
        <v>-0.05</v>
      </c>
      <c r="O306" s="71" t="str">
        <f>TEXT((M306*-1),"# ##0,00 zł")</f>
        <v>275 000,00 zł</v>
      </c>
      <c r="P306" s="74">
        <v>164</v>
      </c>
      <c r="Q306" t="str">
        <f>"Zmniejszenie w dziale "&amp;B306&amp;" w rozdziale "&amp;D306&amp;" w paragrafie "&amp;F306&amp;" wydatku o "&amp;TEXT((M306*-1),"# ##0,00 zł")</f>
        <v>Zmniejszenie w dziale 801 w rozdziale 80104 w paragrafie 2590 wydatku o 275 000,00 zł</v>
      </c>
    </row>
    <row r="307" spans="1:17" x14ac:dyDescent="0.35">
      <c r="A307" s="14">
        <v>303</v>
      </c>
      <c r="B307" s="15" t="s">
        <v>197</v>
      </c>
      <c r="C307" s="16" t="s">
        <v>198</v>
      </c>
      <c r="D307" s="68" t="str">
        <f>D306</f>
        <v>80104</v>
      </c>
      <c r="E307" s="26"/>
      <c r="F307" s="27" t="s">
        <v>116</v>
      </c>
      <c r="G307" s="28" t="s">
        <v>117</v>
      </c>
      <c r="H307" s="29">
        <v>59551.9</v>
      </c>
      <c r="I307" s="29">
        <v>64191</v>
      </c>
      <c r="J307" s="30"/>
      <c r="K307" s="29">
        <v>69216</v>
      </c>
      <c r="L307" s="30">
        <f>K307-(K307*5%)</f>
        <v>65755.199999999997</v>
      </c>
      <c r="M307" s="30">
        <f>-1*(K307-L307)</f>
        <v>-3460.8000000000029</v>
      </c>
      <c r="N307" s="31">
        <f>M307/K307</f>
        <v>-5.0000000000000044E-2</v>
      </c>
      <c r="O307" s="71" t="str">
        <f>TEXT((M307*-1),"# ##0,00 zł")</f>
        <v>3 460,80 zł</v>
      </c>
      <c r="P307" s="74">
        <v>165</v>
      </c>
      <c r="Q307" t="str">
        <f>"Zmniejszenie w dziale "&amp;B307&amp;" w rozdziale "&amp;D307&amp;" w paragrafie "&amp;F307&amp;" wydatku o "&amp;TEXT((M307*-1),"# ##0,00 zł")</f>
        <v>Zmniejszenie w dziale 801 w rozdziale 80104 w paragrafie 3020 wydatku o 3 460,80 zł</v>
      </c>
    </row>
    <row r="308" spans="1:17" ht="18" x14ac:dyDescent="0.35">
      <c r="A308" s="14">
        <v>304</v>
      </c>
      <c r="B308" s="15" t="s">
        <v>197</v>
      </c>
      <c r="C308" s="16" t="s">
        <v>198</v>
      </c>
      <c r="D308" s="68" t="str">
        <f>D307</f>
        <v>80104</v>
      </c>
      <c r="E308" s="26"/>
      <c r="F308" s="27" t="s">
        <v>108</v>
      </c>
      <c r="G308" s="28" t="s">
        <v>109</v>
      </c>
      <c r="H308" s="29">
        <v>3329580.81</v>
      </c>
      <c r="I308" s="29">
        <v>3615079</v>
      </c>
      <c r="J308" s="30"/>
      <c r="K308" s="29">
        <v>1603950</v>
      </c>
      <c r="L308" s="30">
        <f>K308-(K308*5%)</f>
        <v>1523752.5</v>
      </c>
      <c r="M308" s="30">
        <f>-1*(K308-L308)</f>
        <v>-80197.5</v>
      </c>
      <c r="N308" s="31">
        <f>M308/K308</f>
        <v>-0.05</v>
      </c>
      <c r="O308" s="71" t="str">
        <f>TEXT((M308*-1),"# ##0,00 zł")</f>
        <v>80 197,50 zł</v>
      </c>
      <c r="P308" s="74">
        <v>166</v>
      </c>
      <c r="Q308" t="str">
        <f>"Zmniejszenie w dziale "&amp;B308&amp;" w rozdziale "&amp;D308&amp;" w paragrafie "&amp;F308&amp;" wydatku o "&amp;TEXT((M308*-1),"# ##0,00 zł")</f>
        <v>Zmniejszenie w dziale 801 w rozdziale 80104 w paragrafie 4010 wydatku o 80 197,50 zł</v>
      </c>
    </row>
    <row r="309" spans="1:17" x14ac:dyDescent="0.35">
      <c r="A309" s="14">
        <v>305</v>
      </c>
      <c r="B309" s="15" t="s">
        <v>197</v>
      </c>
      <c r="C309" s="16" t="s">
        <v>198</v>
      </c>
      <c r="D309" s="68" t="str">
        <f>D308</f>
        <v>80104</v>
      </c>
      <c r="E309" s="26"/>
      <c r="F309" s="27" t="s">
        <v>118</v>
      </c>
      <c r="G309" s="28" t="s">
        <v>119</v>
      </c>
      <c r="H309" s="29">
        <v>240643.51</v>
      </c>
      <c r="I309" s="29">
        <v>255010</v>
      </c>
      <c r="J309" s="30"/>
      <c r="K309" s="29">
        <v>154424</v>
      </c>
      <c r="L309" s="30">
        <f>K309-(K309*5%)</f>
        <v>146702.79999999999</v>
      </c>
      <c r="M309" s="30">
        <f>-1*(K309-L309)</f>
        <v>-7721.2000000000116</v>
      </c>
      <c r="N309" s="31">
        <f>M309/K309</f>
        <v>-5.0000000000000072E-2</v>
      </c>
      <c r="O309" s="71" t="str">
        <f>TEXT((M309*-1),"# ##0,00 zł")</f>
        <v>7 721,20 zł</v>
      </c>
      <c r="P309" s="74">
        <v>167</v>
      </c>
      <c r="Q309" t="str">
        <f>"Zmniejszenie w dziale "&amp;B309&amp;" w rozdziale "&amp;D309&amp;" w paragrafie "&amp;F309&amp;" wydatku o "&amp;TEXT((M309*-1),"# ##0,00 zł")</f>
        <v>Zmniejszenie w dziale 801 w rozdziale 80104 w paragrafie 4040 wydatku o 7 721,20 zł</v>
      </c>
    </row>
    <row r="310" spans="1:17" ht="18" x14ac:dyDescent="0.35">
      <c r="A310" s="14">
        <v>306</v>
      </c>
      <c r="B310" s="15" t="s">
        <v>197</v>
      </c>
      <c r="C310" s="16" t="s">
        <v>198</v>
      </c>
      <c r="D310" s="68" t="str">
        <f>D309</f>
        <v>80104</v>
      </c>
      <c r="E310" s="26"/>
      <c r="F310" s="27" t="s">
        <v>32</v>
      </c>
      <c r="G310" s="28" t="s">
        <v>33</v>
      </c>
      <c r="H310" s="29">
        <v>583445.19999999995</v>
      </c>
      <c r="I310" s="29">
        <v>598932</v>
      </c>
      <c r="J310" s="30"/>
      <c r="K310" s="29">
        <v>644155</v>
      </c>
      <c r="L310" s="30">
        <f>K310-(K310*5%)</f>
        <v>611947.25</v>
      </c>
      <c r="M310" s="30">
        <f>-1*(K310-L310)</f>
        <v>-32207.75</v>
      </c>
      <c r="N310" s="31">
        <f>M310/K310</f>
        <v>-0.05</v>
      </c>
      <c r="O310" s="71" t="str">
        <f>TEXT((M310*-1),"# ##0,00 zł")</f>
        <v>32 207,75 zł</v>
      </c>
      <c r="P310" s="74">
        <v>168</v>
      </c>
      <c r="Q310" t="str">
        <f>"Zmniejszenie w dziale "&amp;B310&amp;" w rozdziale "&amp;D310&amp;" w paragrafie "&amp;F310&amp;" wydatku o "&amp;TEXT((M310*-1),"# ##0,00 zł")</f>
        <v>Zmniejszenie w dziale 801 w rozdziale 80104 w paragrafie 4110 wydatku o 32 207,75 zł</v>
      </c>
    </row>
    <row r="311" spans="1:17" ht="18" x14ac:dyDescent="0.35">
      <c r="A311" s="14">
        <v>307</v>
      </c>
      <c r="B311" s="15" t="s">
        <v>197</v>
      </c>
      <c r="C311" s="16" t="s">
        <v>198</v>
      </c>
      <c r="D311" s="68" t="str">
        <f>D310</f>
        <v>80104</v>
      </c>
      <c r="E311" s="26"/>
      <c r="F311" s="27" t="s">
        <v>34</v>
      </c>
      <c r="G311" s="28" t="s">
        <v>35</v>
      </c>
      <c r="H311" s="29">
        <v>67087.7</v>
      </c>
      <c r="I311" s="29">
        <v>89601</v>
      </c>
      <c r="J311" s="30"/>
      <c r="K311" s="29">
        <v>91013</v>
      </c>
      <c r="L311" s="30">
        <f>K311-(K311*5%)</f>
        <v>86462.35</v>
      </c>
      <c r="M311" s="30">
        <f>-1*(K311-L311)</f>
        <v>-4550.6499999999942</v>
      </c>
      <c r="N311" s="31">
        <f>M311/K311</f>
        <v>-4.9999999999999933E-2</v>
      </c>
      <c r="O311" s="71" t="str">
        <f>TEXT((M311*-1),"# ##0,00 zł")</f>
        <v>4 550,65 zł</v>
      </c>
      <c r="P311" s="74">
        <v>169</v>
      </c>
      <c r="Q311" t="str">
        <f>"Zmniejszenie w dziale "&amp;B311&amp;" w rozdziale "&amp;D311&amp;" w paragrafie "&amp;F311&amp;" wydatku o "&amp;TEXT((M311*-1),"# ##0,00 zł")</f>
        <v>Zmniejszenie w dziale 801 w rozdziale 80104 w paragrafie 4120 wydatku o 4 550,65 zł</v>
      </c>
    </row>
    <row r="312" spans="1:17" ht="18" x14ac:dyDescent="0.35">
      <c r="A312" s="14">
        <v>308</v>
      </c>
      <c r="B312" s="15" t="s">
        <v>197</v>
      </c>
      <c r="C312" s="16" t="s">
        <v>198</v>
      </c>
      <c r="D312" s="68" t="str">
        <f>D311</f>
        <v>80104</v>
      </c>
      <c r="E312" s="26"/>
      <c r="F312" s="27" t="s">
        <v>72</v>
      </c>
      <c r="G312" s="28" t="s">
        <v>73</v>
      </c>
      <c r="H312" s="29">
        <v>123339.01</v>
      </c>
      <c r="I312" s="29">
        <v>125000</v>
      </c>
      <c r="J312" s="30"/>
      <c r="K312" s="29">
        <v>120600</v>
      </c>
      <c r="L312" s="30">
        <f>K312-(K312*5%)</f>
        <v>114570</v>
      </c>
      <c r="M312" s="30">
        <f>-1*(K312-L312)</f>
        <v>-6030</v>
      </c>
      <c r="N312" s="31">
        <f>M312/K312</f>
        <v>-0.05</v>
      </c>
      <c r="O312" s="71" t="str">
        <f>TEXT((M312*-1),"# ##0,00 zł")</f>
        <v>6 030,00 zł</v>
      </c>
      <c r="P312" s="74">
        <v>170</v>
      </c>
      <c r="Q312" t="str">
        <f>"Zmniejszenie w dziale "&amp;B312&amp;" w rozdziale "&amp;D312&amp;" w paragrafie "&amp;F312&amp;" wydatku o "&amp;TEXT((M312*-1),"# ##0,00 zł")</f>
        <v>Zmniejszenie w dziale 801 w rozdziale 80104 w paragrafie 4210 wydatku o 6 030,00 zł</v>
      </c>
    </row>
    <row r="313" spans="1:17" x14ac:dyDescent="0.35">
      <c r="A313" s="14">
        <v>309</v>
      </c>
      <c r="B313" s="15" t="s">
        <v>197</v>
      </c>
      <c r="C313" s="16" t="s">
        <v>198</v>
      </c>
      <c r="D313" s="68" t="str">
        <f>D312</f>
        <v>80104</v>
      </c>
      <c r="E313" s="26"/>
      <c r="F313" s="27" t="s">
        <v>204</v>
      </c>
      <c r="G313" s="28" t="s">
        <v>149</v>
      </c>
      <c r="H313" s="29">
        <v>16408.79</v>
      </c>
      <c r="I313" s="29">
        <v>20800</v>
      </c>
      <c r="J313" s="30"/>
      <c r="K313" s="29">
        <v>19300</v>
      </c>
      <c r="L313" s="30">
        <f>K313-(K313*5%)</f>
        <v>18335</v>
      </c>
      <c r="M313" s="30">
        <f>-1*(K313-L313)</f>
        <v>-965</v>
      </c>
      <c r="N313" s="31">
        <f>M313/K313</f>
        <v>-0.05</v>
      </c>
      <c r="O313" s="71" t="str">
        <f>TEXT((M313*-1),"# ##0,00 zł")</f>
        <v>965,00 zł</v>
      </c>
      <c r="P313" s="74">
        <v>171</v>
      </c>
      <c r="Q313" t="str">
        <f>"Zmniejszenie w dziale "&amp;B313&amp;" w rozdziale "&amp;D313&amp;" w paragrafie "&amp;F313&amp;" wydatku o "&amp;TEXT((M313*-1),"# ##0,00 zł")</f>
        <v>Zmniejszenie w dziale 801 w rozdziale 80104 w paragrafie 4240 wydatku o 965,00 zł</v>
      </c>
    </row>
    <row r="314" spans="1:17" ht="45" x14ac:dyDescent="0.35">
      <c r="A314" s="14">
        <v>310</v>
      </c>
      <c r="B314" s="15" t="s">
        <v>197</v>
      </c>
      <c r="C314" s="16" t="s">
        <v>198</v>
      </c>
      <c r="D314" s="68" t="str">
        <f>D313</f>
        <v>80104</v>
      </c>
      <c r="E314" s="26"/>
      <c r="F314" s="27" t="s">
        <v>82</v>
      </c>
      <c r="G314" s="28" t="s">
        <v>83</v>
      </c>
      <c r="H314" s="29">
        <v>145846.88</v>
      </c>
      <c r="I314" s="29">
        <v>171000</v>
      </c>
      <c r="J314" s="30"/>
      <c r="K314" s="29">
        <v>181450</v>
      </c>
      <c r="L314" s="30">
        <f>K314-(K314*5%)</f>
        <v>172377.5</v>
      </c>
      <c r="M314" s="30">
        <f>-1*(K314-L314)</f>
        <v>-9072.5</v>
      </c>
      <c r="N314" s="31">
        <f>M314/K314</f>
        <v>-0.05</v>
      </c>
      <c r="O314" s="71" t="str">
        <f>TEXT((M314*-1),"# ##0,00 zł")</f>
        <v>9 072,50 zł</v>
      </c>
      <c r="P314" s="74">
        <v>172</v>
      </c>
      <c r="Q314" t="str">
        <f>"Zmniejszenie w dziale "&amp;B314&amp;" w rozdziale "&amp;D314&amp;" w paragrafie "&amp;F314&amp;" wydatku o "&amp;TEXT((M314*-1),"# ##0,00 zł")</f>
        <v>Zmniejszenie w dziale 801 w rozdziale 80104 w paragrafie 4260 wydatku o 9 072,50 zł</v>
      </c>
    </row>
    <row r="315" spans="1:17" ht="54" x14ac:dyDescent="0.35">
      <c r="A315" s="14">
        <v>311</v>
      </c>
      <c r="B315" s="15" t="s">
        <v>197</v>
      </c>
      <c r="C315" s="16" t="s">
        <v>198</v>
      </c>
      <c r="D315" s="68" t="str">
        <f>D314</f>
        <v>80104</v>
      </c>
      <c r="E315" s="26"/>
      <c r="F315" s="27" t="s">
        <v>18</v>
      </c>
      <c r="G315" s="28" t="s">
        <v>19</v>
      </c>
      <c r="H315" s="29">
        <v>145643.76999999999</v>
      </c>
      <c r="I315" s="29">
        <v>107105</v>
      </c>
      <c r="J315" s="30"/>
      <c r="K315" s="29">
        <v>152006</v>
      </c>
      <c r="L315" s="30">
        <f>K315-(K315*5%)</f>
        <v>144405.70000000001</v>
      </c>
      <c r="M315" s="30">
        <f>-1*(K315-L315)</f>
        <v>-7600.2999999999884</v>
      </c>
      <c r="N315" s="31">
        <f>M315/K315</f>
        <v>-4.9999999999999926E-2</v>
      </c>
      <c r="O315" s="71" t="str">
        <f>TEXT((M315*-1),"# ##0,00 zł")</f>
        <v>7 600,30 zł</v>
      </c>
      <c r="P315" s="74">
        <v>173</v>
      </c>
      <c r="Q315" t="str">
        <f>"Zmniejszenie w dziale "&amp;B315&amp;" w rozdziale "&amp;D315&amp;" w paragrafie "&amp;F315&amp;" wydatku o "&amp;TEXT((M315*-1),"# ##0,00 zł")</f>
        <v>Zmniejszenie w dziale 801 w rozdziale 80104 w paragrafie 4270 wydatku o 7 600,30 zł</v>
      </c>
    </row>
    <row r="316" spans="1:17" x14ac:dyDescent="0.35">
      <c r="A316" s="14">
        <v>312</v>
      </c>
      <c r="B316" s="15" t="s">
        <v>197</v>
      </c>
      <c r="C316" s="16" t="s">
        <v>198</v>
      </c>
      <c r="D316" s="68" t="str">
        <f>D315</f>
        <v>80104</v>
      </c>
      <c r="E316" s="26"/>
      <c r="F316" s="27" t="s">
        <v>124</v>
      </c>
      <c r="G316" s="28" t="s">
        <v>125</v>
      </c>
      <c r="H316" s="29">
        <v>4974</v>
      </c>
      <c r="I316" s="29">
        <v>14000</v>
      </c>
      <c r="J316" s="30"/>
      <c r="K316" s="29">
        <v>26400</v>
      </c>
      <c r="L316" s="30">
        <f>K316-(K316*5%)</f>
        <v>25080</v>
      </c>
      <c r="M316" s="30">
        <f>-1*(K316-L316)</f>
        <v>-1320</v>
      </c>
      <c r="N316" s="31">
        <f>M316/K316</f>
        <v>-0.05</v>
      </c>
      <c r="O316" s="71" t="str">
        <f>TEXT((M316*-1),"# ##0,00 zł")</f>
        <v>1 320,00 zł</v>
      </c>
      <c r="P316" s="74">
        <v>174</v>
      </c>
      <c r="Q316" t="str">
        <f>"Zmniejszenie w dziale "&amp;B316&amp;" w rozdziale "&amp;D316&amp;" w paragrafie "&amp;F316&amp;" wydatku o "&amp;TEXT((M316*-1),"# ##0,00 zł")</f>
        <v>Zmniejszenie w dziale 801 w rozdziale 80104 w paragrafie 4280 wydatku o 1 320,00 zł</v>
      </c>
    </row>
    <row r="317" spans="1:17" x14ac:dyDescent="0.35">
      <c r="A317" s="14">
        <v>313</v>
      </c>
      <c r="B317" s="15" t="s">
        <v>197</v>
      </c>
      <c r="C317" s="16" t="s">
        <v>198</v>
      </c>
      <c r="D317" s="68" t="str">
        <f>D316</f>
        <v>80104</v>
      </c>
      <c r="E317" s="26"/>
      <c r="F317" s="27" t="s">
        <v>44</v>
      </c>
      <c r="G317" s="28" t="s">
        <v>15</v>
      </c>
      <c r="H317" s="29">
        <v>107103.34</v>
      </c>
      <c r="I317" s="29">
        <v>148200</v>
      </c>
      <c r="J317" s="30"/>
      <c r="K317" s="29">
        <v>150685</v>
      </c>
      <c r="L317" s="30">
        <f>K317-(K317*5%)</f>
        <v>143150.75</v>
      </c>
      <c r="M317" s="30">
        <f>-1*(K317-L317)</f>
        <v>-7534.25</v>
      </c>
      <c r="N317" s="31">
        <f>M317/K317</f>
        <v>-0.05</v>
      </c>
      <c r="O317" s="71" t="str">
        <f>TEXT((M317*-1),"# ##0,00 zł")</f>
        <v>7 534,25 zł</v>
      </c>
      <c r="P317" s="74">
        <v>175</v>
      </c>
      <c r="Q317" t="str">
        <f>"Zmniejszenie w dziale "&amp;B317&amp;" w rozdziale "&amp;D317&amp;" w paragrafie "&amp;F317&amp;" wydatku o "&amp;TEXT((M317*-1),"# ##0,00 zł")</f>
        <v>Zmniejszenie w dziale 801 w rozdziale 80104 w paragrafie 4300 wydatku o 7 534,25 zł</v>
      </c>
    </row>
    <row r="318" spans="1:17" x14ac:dyDescent="0.35">
      <c r="A318" s="14">
        <v>314</v>
      </c>
      <c r="B318" s="15" t="s">
        <v>197</v>
      </c>
      <c r="C318" s="16" t="s">
        <v>198</v>
      </c>
      <c r="D318" s="68" t="str">
        <f>D317</f>
        <v>80104</v>
      </c>
      <c r="E318" s="26"/>
      <c r="F318" s="27" t="s">
        <v>211</v>
      </c>
      <c r="G318" s="28" t="s">
        <v>212</v>
      </c>
      <c r="H318" s="29">
        <v>291568.03999999998</v>
      </c>
      <c r="I318" s="29">
        <v>386000</v>
      </c>
      <c r="J318" s="30"/>
      <c r="K318" s="29">
        <v>350000</v>
      </c>
      <c r="L318" s="30">
        <f>K318-(K318*5%)</f>
        <v>332500</v>
      </c>
      <c r="M318" s="30">
        <f>-1*(K318-L318)</f>
        <v>-17500</v>
      </c>
      <c r="N318" s="31">
        <f>M318/K318</f>
        <v>-0.05</v>
      </c>
      <c r="O318" s="71" t="str">
        <f>TEXT((M318*-1),"# ##0,00 zł")</f>
        <v>17 500,00 zł</v>
      </c>
      <c r="P318" s="74">
        <v>176</v>
      </c>
      <c r="Q318" t="str">
        <f>"Zmniejszenie w dziale "&amp;B318&amp;" w rozdziale "&amp;D318&amp;" w paragrafie "&amp;F318&amp;" wydatku o "&amp;TEXT((M318*-1),"# ##0,00 zł")</f>
        <v>Zmniejszenie w dziale 801 w rozdziale 80104 w paragrafie 4330 wydatku o 17 500,00 zł</v>
      </c>
    </row>
    <row r="319" spans="1:17" ht="63" x14ac:dyDescent="0.35">
      <c r="A319" s="14">
        <v>315</v>
      </c>
      <c r="B319" s="15" t="s">
        <v>197</v>
      </c>
      <c r="C319" s="16" t="s">
        <v>198</v>
      </c>
      <c r="D319" s="68" t="str">
        <f>D318</f>
        <v>80104</v>
      </c>
      <c r="E319" s="26"/>
      <c r="F319" s="27" t="s">
        <v>126</v>
      </c>
      <c r="G319" s="28" t="s">
        <v>127</v>
      </c>
      <c r="H319" s="29">
        <v>9379.2099999999991</v>
      </c>
      <c r="I319" s="29">
        <v>12200</v>
      </c>
      <c r="J319" s="30"/>
      <c r="K319" s="29">
        <v>13825</v>
      </c>
      <c r="L319" s="30">
        <f>K319-(K319*5%)</f>
        <v>13133.75</v>
      </c>
      <c r="M319" s="30">
        <f>-1*(K319-L319)</f>
        <v>-691.25</v>
      </c>
      <c r="N319" s="31">
        <f>M319/K319</f>
        <v>-0.05</v>
      </c>
      <c r="O319" s="71" t="str">
        <f>TEXT((M319*-1),"# ##0,00 zł")</f>
        <v>691,25 zł</v>
      </c>
      <c r="P319" s="74">
        <v>177</v>
      </c>
      <c r="Q319" t="str">
        <f>"Zmniejszenie w dziale "&amp;B319&amp;" w rozdziale "&amp;D319&amp;" w paragrafie "&amp;F319&amp;" wydatku o "&amp;TEXT((M319*-1),"# ##0,00 zł")</f>
        <v>Zmniejszenie w dziale 801 w rozdziale 80104 w paragrafie 4360 wydatku o 691,25 zł</v>
      </c>
    </row>
    <row r="320" spans="1:17" ht="18" x14ac:dyDescent="0.35">
      <c r="A320" s="14">
        <v>316</v>
      </c>
      <c r="B320" s="15" t="s">
        <v>197</v>
      </c>
      <c r="C320" s="16" t="s">
        <v>198</v>
      </c>
      <c r="D320" s="68" t="str">
        <f>D319</f>
        <v>80104</v>
      </c>
      <c r="E320" s="26"/>
      <c r="F320" s="27" t="s">
        <v>130</v>
      </c>
      <c r="G320" s="28" t="s">
        <v>131</v>
      </c>
      <c r="H320" s="29">
        <v>292.51</v>
      </c>
      <c r="I320" s="29">
        <v>2600</v>
      </c>
      <c r="J320" s="30"/>
      <c r="K320" s="29">
        <v>1655</v>
      </c>
      <c r="L320" s="30">
        <f>K320-(K320*5%)</f>
        <v>1572.25</v>
      </c>
      <c r="M320" s="30">
        <f>-1*(K320-L320)</f>
        <v>-82.75</v>
      </c>
      <c r="N320" s="31">
        <f>M320/K320</f>
        <v>-0.05</v>
      </c>
      <c r="O320" s="71" t="str">
        <f>TEXT((M320*-1),"# ##0,00 zł")</f>
        <v>82,75 zł</v>
      </c>
      <c r="P320" s="74">
        <v>178</v>
      </c>
      <c r="Q320" t="str">
        <f>"Zmniejszenie w dziale "&amp;B320&amp;" w rozdziale "&amp;D320&amp;" w paragrafie "&amp;F320&amp;" wydatku o "&amp;TEXT((M320*-1),"# ##0,00 zł")</f>
        <v>Zmniejszenie w dziale 801 w rozdziale 80104 w paragrafie 4410 wydatku o 82,75 zł</v>
      </c>
    </row>
    <row r="321" spans="1:17" ht="12" customHeight="1" x14ac:dyDescent="0.35">
      <c r="A321" s="14">
        <v>317</v>
      </c>
      <c r="B321" s="15" t="s">
        <v>197</v>
      </c>
      <c r="C321" s="16" t="s">
        <v>198</v>
      </c>
      <c r="D321" s="68" t="str">
        <f>D320</f>
        <v>80104</v>
      </c>
      <c r="E321" s="26"/>
      <c r="F321" s="27" t="s">
        <v>38</v>
      </c>
      <c r="G321" s="28" t="s">
        <v>39</v>
      </c>
      <c r="H321" s="29">
        <v>28258</v>
      </c>
      <c r="I321" s="29">
        <v>21796.32</v>
      </c>
      <c r="J321" s="30"/>
      <c r="K321" s="29">
        <v>0</v>
      </c>
      <c r="L321" s="30">
        <f>K321</f>
        <v>0</v>
      </c>
      <c r="M321" s="30">
        <f>-1*(K321-L321)</f>
        <v>0</v>
      </c>
      <c r="N321" s="31" t="e">
        <f>M321/K321</f>
        <v>#DIV/0!</v>
      </c>
      <c r="O321" s="71"/>
    </row>
    <row r="322" spans="1:17" ht="18" x14ac:dyDescent="0.35">
      <c r="A322" s="14">
        <v>318</v>
      </c>
      <c r="B322" s="15" t="s">
        <v>197</v>
      </c>
      <c r="C322" s="16" t="s">
        <v>198</v>
      </c>
      <c r="D322" s="68" t="str">
        <f>D321</f>
        <v>80104</v>
      </c>
      <c r="E322" s="26"/>
      <c r="F322" s="27" t="s">
        <v>134</v>
      </c>
      <c r="G322" s="28" t="s">
        <v>135</v>
      </c>
      <c r="H322" s="29">
        <v>158385</v>
      </c>
      <c r="I322" s="29">
        <v>151370</v>
      </c>
      <c r="J322" s="30"/>
      <c r="K322" s="29">
        <v>153064</v>
      </c>
      <c r="L322" s="30">
        <f>K322-(K322*5%)</f>
        <v>145410.79999999999</v>
      </c>
      <c r="M322" s="30">
        <f>-1*(K322-L322)</f>
        <v>-7653.2000000000116</v>
      </c>
      <c r="N322" s="31">
        <f>M322/K322</f>
        <v>-5.0000000000000079E-2</v>
      </c>
      <c r="O322" s="71" t="str">
        <f>TEXT((M322*-1),"# ##0,00 zł")</f>
        <v>7 653,20 zł</v>
      </c>
      <c r="P322" s="74">
        <v>179</v>
      </c>
      <c r="Q322" t="str">
        <f>"Zmniejszenie w dziale "&amp;B322&amp;" w rozdziale "&amp;D322&amp;" w paragrafie "&amp;F322&amp;" wydatku o "&amp;TEXT((M322*-1),"# ##0,00 zł")</f>
        <v>Zmniejszenie w dziale 801 w rozdziale 80104 w paragrafie 4440 wydatku o 7 653,20 zł</v>
      </c>
    </row>
    <row r="323" spans="1:17" x14ac:dyDescent="0.35">
      <c r="A323" s="14">
        <v>319</v>
      </c>
      <c r="B323" s="15" t="s">
        <v>197</v>
      </c>
      <c r="C323" s="16" t="s">
        <v>198</v>
      </c>
      <c r="D323" s="68" t="str">
        <f>D322</f>
        <v>80104</v>
      </c>
      <c r="E323" s="26"/>
      <c r="F323" s="27" t="s">
        <v>136</v>
      </c>
      <c r="G323" s="28" t="s">
        <v>137</v>
      </c>
      <c r="H323" s="29">
        <v>3647.31</v>
      </c>
      <c r="I323" s="29">
        <v>6950</v>
      </c>
      <c r="J323" s="30"/>
      <c r="K323" s="29">
        <v>7540</v>
      </c>
      <c r="L323" s="30">
        <f>K323-(K323*5%)</f>
        <v>7163</v>
      </c>
      <c r="M323" s="30">
        <f>-1*(K323-L323)</f>
        <v>-377</v>
      </c>
      <c r="N323" s="31">
        <f>M323/K323</f>
        <v>-0.05</v>
      </c>
      <c r="O323" s="71" t="str">
        <f>TEXT((M323*-1),"# ##0,00 zł")</f>
        <v>377,00 zł</v>
      </c>
      <c r="P323" s="74">
        <v>180</v>
      </c>
      <c r="Q323" t="str">
        <f>"Zmniejszenie w dziale "&amp;B323&amp;" w rozdziale "&amp;D323&amp;" w paragrafie "&amp;F323&amp;" wydatku o "&amp;TEXT((M323*-1),"# ##0,00 zł")</f>
        <v>Zmniejszenie w dziale 801 w rozdziale 80104 w paragrafie 4700 wydatku o 377,00 zł</v>
      </c>
    </row>
    <row r="324" spans="1:17" x14ac:dyDescent="0.35">
      <c r="A324" s="14">
        <v>320</v>
      </c>
      <c r="B324" s="15" t="s">
        <v>197</v>
      </c>
      <c r="C324" s="16" t="s">
        <v>198</v>
      </c>
      <c r="D324" s="68" t="str">
        <f>D323</f>
        <v>80104</v>
      </c>
      <c r="E324" s="26"/>
      <c r="F324" s="27" t="s">
        <v>138</v>
      </c>
      <c r="G324" s="28" t="s">
        <v>139</v>
      </c>
      <c r="H324" s="29">
        <v>0</v>
      </c>
      <c r="I324" s="29">
        <v>20780</v>
      </c>
      <c r="J324" s="30"/>
      <c r="K324" s="29">
        <v>5880</v>
      </c>
      <c r="L324" s="30">
        <f>K324-(K324*5%)</f>
        <v>5586</v>
      </c>
      <c r="M324" s="30">
        <f>-1*(K324-L324)</f>
        <v>-294</v>
      </c>
      <c r="N324" s="31">
        <f>M324/K324</f>
        <v>-0.05</v>
      </c>
      <c r="O324" s="71" t="str">
        <f>TEXT((M324*-1),"# ##0,00 zł")</f>
        <v>294,00 zł</v>
      </c>
      <c r="P324" s="74">
        <v>181</v>
      </c>
      <c r="Q324" t="str">
        <f>"Zmniejszenie w dziale "&amp;B324&amp;" w rozdziale "&amp;D324&amp;" w paragrafie "&amp;F324&amp;" wydatku o "&amp;TEXT((M324*-1),"# ##0,00 zł")</f>
        <v>Zmniejszenie w dziale 801 w rozdziale 80104 w paragrafie 4710 wydatku o 294,00 zł</v>
      </c>
    </row>
    <row r="325" spans="1:17" x14ac:dyDescent="0.35">
      <c r="A325" s="14">
        <v>321</v>
      </c>
      <c r="B325" s="15" t="s">
        <v>197</v>
      </c>
      <c r="C325" s="16" t="s">
        <v>198</v>
      </c>
      <c r="D325" s="68" t="str">
        <f>D324</f>
        <v>80104</v>
      </c>
      <c r="E325" s="26"/>
      <c r="F325" s="27">
        <v>4790</v>
      </c>
      <c r="G325" s="28" t="s">
        <v>207</v>
      </c>
      <c r="H325" s="29">
        <v>0</v>
      </c>
      <c r="I325" s="29">
        <v>0</v>
      </c>
      <c r="J325" s="30"/>
      <c r="K325" s="29">
        <v>1910387</v>
      </c>
      <c r="L325" s="30">
        <f>K325-(K325*5%)</f>
        <v>1814867.65</v>
      </c>
      <c r="M325" s="30">
        <f>-1*(K325-L325)</f>
        <v>-95519.350000000093</v>
      </c>
      <c r="N325" s="31">
        <f>M325/K325</f>
        <v>-5.0000000000000051E-2</v>
      </c>
      <c r="O325" s="71" t="str">
        <f>TEXT((M325*-1),"# ##0,00 zł")</f>
        <v>95 519,35 zł</v>
      </c>
      <c r="P325" s="74">
        <v>182</v>
      </c>
      <c r="Q325" t="str">
        <f>"Zmniejszenie w dziale "&amp;B325&amp;" w rozdziale "&amp;D325&amp;" w paragrafie "&amp;F325&amp;" wydatku o "&amp;TEXT((M325*-1),"# ##0,00 zł")</f>
        <v>Zmniejszenie w dziale 801 w rozdziale 80104 w paragrafie 4790 wydatku o 95 519,35 zł</v>
      </c>
    </row>
    <row r="326" spans="1:17" ht="18" x14ac:dyDescent="0.35">
      <c r="A326" s="14">
        <v>322</v>
      </c>
      <c r="B326" s="15" t="s">
        <v>197</v>
      </c>
      <c r="C326" s="16" t="s">
        <v>198</v>
      </c>
      <c r="D326" s="68" t="str">
        <f>D325</f>
        <v>80104</v>
      </c>
      <c r="E326" s="26"/>
      <c r="F326" s="27">
        <v>4800</v>
      </c>
      <c r="G326" s="28" t="s">
        <v>208</v>
      </c>
      <c r="H326" s="29">
        <v>0</v>
      </c>
      <c r="I326" s="29">
        <v>0</v>
      </c>
      <c r="J326" s="30"/>
      <c r="K326" s="29">
        <v>130048</v>
      </c>
      <c r="L326" s="30">
        <f>K326-(K326*5%)</f>
        <v>123545.60000000001</v>
      </c>
      <c r="M326" s="30">
        <f>-1*(K326-L326)</f>
        <v>-6502.3999999999942</v>
      </c>
      <c r="N326" s="31">
        <f>M326/K326</f>
        <v>-4.9999999999999954E-2</v>
      </c>
      <c r="O326" s="71" t="str">
        <f>TEXT((M326*-1),"# ##0,00 zł")</f>
        <v>6 502,40 zł</v>
      </c>
      <c r="P326" s="74">
        <v>183</v>
      </c>
      <c r="Q326" t="str">
        <f>"Zmniejszenie w dziale "&amp;B326&amp;" w rozdziale "&amp;D326&amp;" w paragrafie "&amp;F326&amp;" wydatku o "&amp;TEXT((M326*-1),"# ##0,00 zł")</f>
        <v>Zmniejszenie w dziale 801 w rozdziale 80104 w paragrafie 4800 wydatku o 6 502,40 zł</v>
      </c>
    </row>
    <row r="327" spans="1:17" ht="18" x14ac:dyDescent="0.35">
      <c r="A327" s="14">
        <v>323</v>
      </c>
      <c r="B327" s="15" t="s">
        <v>197</v>
      </c>
      <c r="C327" s="16" t="s">
        <v>198</v>
      </c>
      <c r="D327" s="68" t="str">
        <f>D326</f>
        <v>80104</v>
      </c>
      <c r="E327" s="26"/>
      <c r="F327" s="27" t="s">
        <v>20</v>
      </c>
      <c r="G327" s="28" t="s">
        <v>21</v>
      </c>
      <c r="H327" s="29">
        <v>90650</v>
      </c>
      <c r="I327" s="29">
        <v>150000</v>
      </c>
      <c r="J327" s="30"/>
      <c r="K327" s="29">
        <v>0</v>
      </c>
      <c r="L327" s="30">
        <f>K327</f>
        <v>0</v>
      </c>
      <c r="M327" s="30">
        <f>-1*(K327-L327)</f>
        <v>0</v>
      </c>
      <c r="N327" s="31" t="e">
        <f>M327/K327</f>
        <v>#DIV/0!</v>
      </c>
      <c r="O327" s="71"/>
    </row>
    <row r="328" spans="1:17" x14ac:dyDescent="0.35">
      <c r="A328" s="14">
        <v>324</v>
      </c>
      <c r="B328" s="15" t="s">
        <v>197</v>
      </c>
      <c r="C328" s="16" t="s">
        <v>198</v>
      </c>
      <c r="D328" s="16" t="s">
        <v>217</v>
      </c>
      <c r="E328" s="23" t="s">
        <v>217</v>
      </c>
      <c r="F328" s="22"/>
      <c r="G328" s="23" t="s">
        <v>218</v>
      </c>
      <c r="H328" s="24">
        <f>SUM(H329:H330)</f>
        <v>116231.46</v>
      </c>
      <c r="I328" s="24">
        <f>SUM(I329:I330)</f>
        <v>20000</v>
      </c>
      <c r="J328" s="25">
        <f>SUM(J329:J330)</f>
        <v>0</v>
      </c>
      <c r="K328" s="24">
        <f>SUM(K329:K330)</f>
        <v>20000</v>
      </c>
      <c r="L328" s="25">
        <f>SUM(L329:L330)</f>
        <v>19000</v>
      </c>
      <c r="M328" s="25">
        <f>SUM(M329:M330)</f>
        <v>-1000</v>
      </c>
      <c r="N328" s="25"/>
      <c r="O328" s="71"/>
    </row>
    <row r="329" spans="1:17" x14ac:dyDescent="0.35">
      <c r="A329" s="14">
        <v>325</v>
      </c>
      <c r="B329" s="15" t="s">
        <v>197</v>
      </c>
      <c r="C329" s="16" t="s">
        <v>198</v>
      </c>
      <c r="D329" s="68" t="str">
        <f>D328</f>
        <v>80106</v>
      </c>
      <c r="E329" s="26"/>
      <c r="F329" s="50" t="s">
        <v>55</v>
      </c>
      <c r="G329" s="51" t="s">
        <v>56</v>
      </c>
      <c r="H329" s="52">
        <v>5377.14</v>
      </c>
      <c r="I329" s="52">
        <v>20000</v>
      </c>
      <c r="J329" s="33"/>
      <c r="K329" s="52">
        <v>20000</v>
      </c>
      <c r="L329" s="53">
        <f>K329-(K329*5%)</f>
        <v>19000</v>
      </c>
      <c r="M329" s="30">
        <f>-1*(K329-L329)</f>
        <v>-1000</v>
      </c>
      <c r="N329" s="31">
        <f>M329/K329</f>
        <v>-0.05</v>
      </c>
      <c r="O329" s="71" t="str">
        <f>TEXT((M329*-1),"# ##0,00 zł")</f>
        <v>1 000,00 zł</v>
      </c>
      <c r="P329" s="74">
        <v>184</v>
      </c>
      <c r="Q329" t="str">
        <f>"Zmniejszenie w dziale "&amp;B329&amp;" w rozdziale "&amp;D329&amp;" w paragrafie "&amp;F329&amp;" wydatku o "&amp;TEXT((M329*-1),"# ##0,00 zł")</f>
        <v>Zmniejszenie w dziale 801 w rozdziale 80106 w paragrafie 2310 wydatku o 1 000,00 zł</v>
      </c>
    </row>
    <row r="330" spans="1:17" x14ac:dyDescent="0.35">
      <c r="A330" s="14">
        <v>326</v>
      </c>
      <c r="B330" s="15" t="s">
        <v>197</v>
      </c>
      <c r="C330" s="16" t="s">
        <v>198</v>
      </c>
      <c r="D330" s="68" t="str">
        <f>D329</f>
        <v>80106</v>
      </c>
      <c r="E330" s="26"/>
      <c r="F330" s="50">
        <v>2540</v>
      </c>
      <c r="G330" s="51" t="s">
        <v>202</v>
      </c>
      <c r="H330" s="52">
        <v>110854.32</v>
      </c>
      <c r="I330" s="52">
        <v>0</v>
      </c>
      <c r="J330" s="33"/>
      <c r="K330" s="52">
        <v>0</v>
      </c>
      <c r="L330" s="53">
        <f>K330</f>
        <v>0</v>
      </c>
      <c r="M330" s="30">
        <f>-1*(K330-L330)</f>
        <v>0</v>
      </c>
      <c r="N330" s="31" t="e">
        <f>M330/K330</f>
        <v>#DIV/0!</v>
      </c>
      <c r="O330" s="71"/>
    </row>
    <row r="331" spans="1:17" ht="18" x14ac:dyDescent="0.35">
      <c r="A331" s="14">
        <v>327</v>
      </c>
      <c r="B331" s="15" t="s">
        <v>197</v>
      </c>
      <c r="C331" s="16" t="s">
        <v>198</v>
      </c>
      <c r="D331" s="16">
        <v>80107</v>
      </c>
      <c r="E331" s="23">
        <v>80107</v>
      </c>
      <c r="F331" s="22"/>
      <c r="G331" s="23" t="s">
        <v>219</v>
      </c>
      <c r="H331" s="24">
        <f>SUM(H332:H338)</f>
        <v>0</v>
      </c>
      <c r="I331" s="24">
        <f>SUM(I332:I338)</f>
        <v>0</v>
      </c>
      <c r="J331" s="25">
        <f>SUM(J332:J338)</f>
        <v>0</v>
      </c>
      <c r="K331" s="24">
        <f>SUM(K332:K338)</f>
        <v>2157539.84</v>
      </c>
      <c r="L331" s="25">
        <f>SUM(L332:L338)</f>
        <v>2049662.848</v>
      </c>
      <c r="M331" s="25">
        <f>SUM(M332:M338)</f>
        <v>-107876.99199999994</v>
      </c>
      <c r="N331" s="25"/>
      <c r="O331" s="71"/>
    </row>
    <row r="332" spans="1:17" x14ac:dyDescent="0.35">
      <c r="A332" s="14">
        <v>328</v>
      </c>
      <c r="B332" s="15" t="s">
        <v>197</v>
      </c>
      <c r="C332" s="16" t="s">
        <v>198</v>
      </c>
      <c r="D332" s="68">
        <f>D331</f>
        <v>80107</v>
      </c>
      <c r="E332" s="26"/>
      <c r="F332" s="27" t="s">
        <v>116</v>
      </c>
      <c r="G332" s="28" t="s">
        <v>117</v>
      </c>
      <c r="H332" s="29">
        <v>0</v>
      </c>
      <c r="I332" s="29">
        <v>0</v>
      </c>
      <c r="J332" s="30"/>
      <c r="K332" s="29">
        <v>51117</v>
      </c>
      <c r="L332" s="30">
        <f>K332-(K332*5%)</f>
        <v>48561.15</v>
      </c>
      <c r="M332" s="30">
        <f>-1*(K332-L332)</f>
        <v>-2555.8499999999985</v>
      </c>
      <c r="N332" s="31">
        <f>M332/K332</f>
        <v>-4.9999999999999968E-2</v>
      </c>
      <c r="O332" s="71" t="str">
        <f>TEXT((M332*-1),"# ##0,00 zł")</f>
        <v>2 555,85 zł</v>
      </c>
      <c r="P332" s="74">
        <v>185</v>
      </c>
      <c r="Q332" t="str">
        <f>"Zmniejszenie w dziale "&amp;B332&amp;" w rozdziale "&amp;D332&amp;" w paragrafie "&amp;F332&amp;" wydatku o "&amp;TEXT((M332*-1),"# ##0,00 zł")</f>
        <v>Zmniejszenie w dziale 801 w rozdziale 80107 w paragrafie 3020 wydatku o 2 555,85 zł</v>
      </c>
    </row>
    <row r="333" spans="1:17" x14ac:dyDescent="0.35">
      <c r="A333" s="14">
        <v>329</v>
      </c>
      <c r="B333" s="15" t="s">
        <v>197</v>
      </c>
      <c r="C333" s="16" t="s">
        <v>198</v>
      </c>
      <c r="D333" s="68">
        <f>D332</f>
        <v>80107</v>
      </c>
      <c r="E333" s="26"/>
      <c r="F333" s="27" t="s">
        <v>32</v>
      </c>
      <c r="G333" s="28" t="s">
        <v>33</v>
      </c>
      <c r="H333" s="29">
        <v>0</v>
      </c>
      <c r="I333" s="29">
        <v>0</v>
      </c>
      <c r="J333" s="30"/>
      <c r="K333" s="29">
        <v>310586</v>
      </c>
      <c r="L333" s="30">
        <f>K333-(K333*5%)</f>
        <v>295056.7</v>
      </c>
      <c r="M333" s="30">
        <f>-1*(K333-L333)</f>
        <v>-15529.299999999988</v>
      </c>
      <c r="N333" s="31">
        <f>M333/K333</f>
        <v>-4.9999999999999961E-2</v>
      </c>
      <c r="O333" s="71" t="str">
        <f>TEXT((M333*-1),"# ##0,00 zł")</f>
        <v>15 529,30 zł</v>
      </c>
      <c r="P333" s="74">
        <v>186</v>
      </c>
      <c r="Q333" t="str">
        <f>"Zmniejszenie w dziale "&amp;B333&amp;" w rozdziale "&amp;D333&amp;" w paragrafie "&amp;F333&amp;" wydatku o "&amp;TEXT((M333*-1),"# ##0,00 zł")</f>
        <v>Zmniejszenie w dziale 801 w rozdziale 80107 w paragrafie 4110 wydatku o 15 529,30 zł</v>
      </c>
    </row>
    <row r="334" spans="1:17" x14ac:dyDescent="0.35">
      <c r="A334" s="14">
        <v>330</v>
      </c>
      <c r="B334" s="15" t="s">
        <v>197</v>
      </c>
      <c r="C334" s="16" t="s">
        <v>198</v>
      </c>
      <c r="D334" s="68">
        <f>D333</f>
        <v>80107</v>
      </c>
      <c r="E334" s="26"/>
      <c r="F334" s="27" t="s">
        <v>34</v>
      </c>
      <c r="G334" s="28" t="s">
        <v>35</v>
      </c>
      <c r="H334" s="29">
        <v>0</v>
      </c>
      <c r="I334" s="29">
        <v>0</v>
      </c>
      <c r="J334" s="30"/>
      <c r="K334" s="29">
        <v>40727</v>
      </c>
      <c r="L334" s="30">
        <f>K334-(K334*5%)</f>
        <v>38690.65</v>
      </c>
      <c r="M334" s="30">
        <f>-1*(K334-L334)</f>
        <v>-2036.3499999999985</v>
      </c>
      <c r="N334" s="31">
        <f>M334/K334</f>
        <v>-4.9999999999999961E-2</v>
      </c>
      <c r="O334" s="71" t="str">
        <f>TEXT((M334*-1),"# ##0,00 zł")</f>
        <v>2 036,35 zł</v>
      </c>
      <c r="P334" s="74">
        <v>187</v>
      </c>
      <c r="Q334" t="str">
        <f>"Zmniejszenie w dziale "&amp;B334&amp;" w rozdziale "&amp;D334&amp;" w paragrafie "&amp;F334&amp;" wydatku o "&amp;TEXT((M334*-1),"# ##0,00 zł")</f>
        <v>Zmniejszenie w dziale 801 w rozdziale 80107 w paragrafie 4120 wydatku o 2 036,35 zł</v>
      </c>
    </row>
    <row r="335" spans="1:17" x14ac:dyDescent="0.35">
      <c r="A335" s="14">
        <v>331</v>
      </c>
      <c r="B335" s="15" t="s">
        <v>197</v>
      </c>
      <c r="C335" s="16" t="s">
        <v>198</v>
      </c>
      <c r="D335" s="68">
        <f>D334</f>
        <v>80107</v>
      </c>
      <c r="E335" s="26"/>
      <c r="F335" s="27">
        <v>4440</v>
      </c>
      <c r="G335" s="28" t="s">
        <v>135</v>
      </c>
      <c r="H335" s="29">
        <v>0</v>
      </c>
      <c r="I335" s="29">
        <v>0</v>
      </c>
      <c r="J335" s="30"/>
      <c r="K335" s="29">
        <v>89793.84</v>
      </c>
      <c r="L335" s="30">
        <f>K335-(K335*5%)</f>
        <v>85304.148000000001</v>
      </c>
      <c r="M335" s="30">
        <f>-1*(K335-L335)</f>
        <v>-4489.6919999999955</v>
      </c>
      <c r="N335" s="31">
        <f>M335/K335</f>
        <v>-4.9999999999999954E-2</v>
      </c>
      <c r="O335" s="71" t="str">
        <f>TEXT((M335*-1),"# ##0,00 zł")</f>
        <v>4 489,69 zł</v>
      </c>
      <c r="P335" s="74">
        <v>188</v>
      </c>
      <c r="Q335" t="str">
        <f>"Zmniejszenie w dziale "&amp;B335&amp;" w rozdziale "&amp;D335&amp;" w paragrafie "&amp;F335&amp;" wydatku o "&amp;TEXT((M335*-1),"# ##0,00 zł")</f>
        <v>Zmniejszenie w dziale 801 w rozdziale 80107 w paragrafie 4440 wydatku o 4 489,69 zł</v>
      </c>
    </row>
    <row r="336" spans="1:17" ht="54" x14ac:dyDescent="0.35">
      <c r="A336" s="14">
        <v>332</v>
      </c>
      <c r="B336" s="15" t="s">
        <v>197</v>
      </c>
      <c r="C336" s="16" t="s">
        <v>198</v>
      </c>
      <c r="D336" s="68">
        <f>D335</f>
        <v>80107</v>
      </c>
      <c r="E336" s="26"/>
      <c r="F336" s="27" t="s">
        <v>138</v>
      </c>
      <c r="G336" s="28" t="s">
        <v>139</v>
      </c>
      <c r="H336" s="29">
        <v>0</v>
      </c>
      <c r="I336" s="29">
        <v>0</v>
      </c>
      <c r="J336" s="30"/>
      <c r="K336" s="29">
        <v>16240</v>
      </c>
      <c r="L336" s="30">
        <f>K336-(K336*5%)</f>
        <v>15428</v>
      </c>
      <c r="M336" s="30">
        <f>-1*(K336-L336)</f>
        <v>-812</v>
      </c>
      <c r="N336" s="31">
        <f>M336/K336</f>
        <v>-0.05</v>
      </c>
      <c r="O336" s="71" t="str">
        <f>TEXT((M336*-1),"# ##0,00 zł")</f>
        <v>812,00 zł</v>
      </c>
      <c r="P336" s="74">
        <v>189</v>
      </c>
      <c r="Q336" t="str">
        <f>"Zmniejszenie w dziale "&amp;B336&amp;" w rozdziale "&amp;D336&amp;" w paragrafie "&amp;F336&amp;" wydatku o "&amp;TEXT((M336*-1),"# ##0,00 zł")</f>
        <v>Zmniejszenie w dziale 801 w rozdziale 80107 w paragrafie 4710 wydatku o 812,00 zł</v>
      </c>
    </row>
    <row r="337" spans="1:17" x14ac:dyDescent="0.35">
      <c r="A337" s="14">
        <v>333</v>
      </c>
      <c r="B337" s="15" t="s">
        <v>197</v>
      </c>
      <c r="C337" s="16" t="s">
        <v>198</v>
      </c>
      <c r="D337" s="68">
        <f>D336</f>
        <v>80107</v>
      </c>
      <c r="E337" s="26"/>
      <c r="F337" s="27">
        <v>4790</v>
      </c>
      <c r="G337" s="28" t="s">
        <v>207</v>
      </c>
      <c r="H337" s="29">
        <v>0</v>
      </c>
      <c r="I337" s="29">
        <v>0</v>
      </c>
      <c r="J337" s="30"/>
      <c r="K337" s="29">
        <v>1517139</v>
      </c>
      <c r="L337" s="30">
        <f>K337-(K337*5%)</f>
        <v>1441282.05</v>
      </c>
      <c r="M337" s="30">
        <f>-1*(K337-L337)</f>
        <v>-75856.949999999953</v>
      </c>
      <c r="N337" s="31">
        <f>M337/K337</f>
        <v>-4.9999999999999968E-2</v>
      </c>
      <c r="O337" s="71" t="str">
        <f>TEXT((M337*-1),"# ##0,00 zł")</f>
        <v>75 856,95 zł</v>
      </c>
      <c r="P337" s="74">
        <v>190</v>
      </c>
      <c r="Q337" t="str">
        <f>"Zmniejszenie w dziale "&amp;B337&amp;" w rozdziale "&amp;D337&amp;" w paragrafie "&amp;F337&amp;" wydatku o "&amp;TEXT((M337*-1),"# ##0,00 zł")</f>
        <v>Zmniejszenie w dziale 801 w rozdziale 80107 w paragrafie 4790 wydatku o 75 856,95 zł</v>
      </c>
    </row>
    <row r="338" spans="1:17" x14ac:dyDescent="0.35">
      <c r="A338" s="14">
        <v>334</v>
      </c>
      <c r="B338" s="15" t="s">
        <v>197</v>
      </c>
      <c r="C338" s="16" t="s">
        <v>198</v>
      </c>
      <c r="D338" s="68">
        <f>D337</f>
        <v>80107</v>
      </c>
      <c r="E338" s="26"/>
      <c r="F338" s="27">
        <v>4800</v>
      </c>
      <c r="G338" s="28" t="s">
        <v>208</v>
      </c>
      <c r="H338" s="29">
        <v>0</v>
      </c>
      <c r="I338" s="29">
        <v>0</v>
      </c>
      <c r="J338" s="30"/>
      <c r="K338" s="29">
        <v>131937</v>
      </c>
      <c r="L338" s="30">
        <f>K338-(K338*5%)</f>
        <v>125340.15</v>
      </c>
      <c r="M338" s="30">
        <f>-1*(K338-L338)</f>
        <v>-6596.8500000000058</v>
      </c>
      <c r="N338" s="31">
        <f>M338/K338</f>
        <v>-5.0000000000000044E-2</v>
      </c>
      <c r="O338" s="71" t="str">
        <f>TEXT((M338*-1),"# ##0,00 zł")</f>
        <v>6 596,85 zł</v>
      </c>
      <c r="P338" s="74">
        <v>191</v>
      </c>
      <c r="Q338" t="str">
        <f>"Zmniejszenie w dziale "&amp;B338&amp;" w rozdziale "&amp;D338&amp;" w paragrafie "&amp;F338&amp;" wydatku o "&amp;TEXT((M338*-1),"# ##0,00 zł")</f>
        <v>Zmniejszenie w dziale 801 w rozdziale 80107 w paragrafie 4800 wydatku o 6 596,85 zł</v>
      </c>
    </row>
    <row r="339" spans="1:17" x14ac:dyDescent="0.35">
      <c r="A339" s="14">
        <v>335</v>
      </c>
      <c r="B339" s="15" t="s">
        <v>197</v>
      </c>
      <c r="C339" s="16" t="s">
        <v>198</v>
      </c>
      <c r="D339" s="16" t="s">
        <v>220</v>
      </c>
      <c r="E339" s="23" t="s">
        <v>220</v>
      </c>
      <c r="F339" s="22"/>
      <c r="G339" s="23" t="s">
        <v>221</v>
      </c>
      <c r="H339" s="24">
        <f>SUM(H340)</f>
        <v>1114884.3400000001</v>
      </c>
      <c r="I339" s="24">
        <f>SUM(I340)</f>
        <v>1800000</v>
      </c>
      <c r="J339" s="25">
        <f>SUM(J340)</f>
        <v>0</v>
      </c>
      <c r="K339" s="24">
        <f>SUM(K340)</f>
        <v>2000000</v>
      </c>
      <c r="L339" s="25">
        <f>SUM(L340)</f>
        <v>1900000</v>
      </c>
      <c r="M339" s="25">
        <f>SUM(M340)</f>
        <v>-100000</v>
      </c>
      <c r="N339" s="25"/>
      <c r="O339" s="71"/>
    </row>
    <row r="340" spans="1:17" x14ac:dyDescent="0.35">
      <c r="A340" s="14">
        <v>336</v>
      </c>
      <c r="B340" s="15" t="s">
        <v>197</v>
      </c>
      <c r="C340" s="16" t="s">
        <v>198</v>
      </c>
      <c r="D340" s="68" t="str">
        <f>D339</f>
        <v>80113</v>
      </c>
      <c r="E340" s="26"/>
      <c r="F340" s="27" t="s">
        <v>44</v>
      </c>
      <c r="G340" s="28" t="s">
        <v>15</v>
      </c>
      <c r="H340" s="29">
        <v>1114884.3400000001</v>
      </c>
      <c r="I340" s="29">
        <v>1800000</v>
      </c>
      <c r="J340" s="30"/>
      <c r="K340" s="29">
        <v>2000000</v>
      </c>
      <c r="L340" s="30">
        <f>K340-(K340*5%)</f>
        <v>1900000</v>
      </c>
      <c r="M340" s="30">
        <f>-1*(K340-L340)</f>
        <v>-100000</v>
      </c>
      <c r="N340" s="31">
        <f>M340/K340</f>
        <v>-0.05</v>
      </c>
      <c r="O340" s="71" t="str">
        <f>TEXT((M340*-1),"# ##0,00 zł")</f>
        <v>100 000,00 zł</v>
      </c>
      <c r="P340" s="74">
        <v>192</v>
      </c>
      <c r="Q340" t="str">
        <f>"Zmniejszenie w dziale "&amp;B340&amp;" w rozdziale "&amp;D340&amp;" w paragrafie "&amp;F340&amp;" wydatku o "&amp;TEXT((M340*-1),"# ##0,00 zł")</f>
        <v>Zmniejszenie w dziale 801 w rozdziale 80113 w paragrafie 4300 wydatku o 100 000,00 zł</v>
      </c>
    </row>
    <row r="341" spans="1:17" x14ac:dyDescent="0.35">
      <c r="A341" s="14">
        <v>337</v>
      </c>
      <c r="B341" s="15" t="s">
        <v>197</v>
      </c>
      <c r="C341" s="16" t="s">
        <v>198</v>
      </c>
      <c r="D341" s="16" t="s">
        <v>222</v>
      </c>
      <c r="E341" s="23" t="s">
        <v>222</v>
      </c>
      <c r="F341" s="22"/>
      <c r="G341" s="23" t="s">
        <v>223</v>
      </c>
      <c r="H341" s="24">
        <f>H342</f>
        <v>6696</v>
      </c>
      <c r="I341" s="24">
        <f>I342</f>
        <v>7272</v>
      </c>
      <c r="J341" s="25">
        <f>J342</f>
        <v>0</v>
      </c>
      <c r="K341" s="24">
        <f>K342</f>
        <v>7272</v>
      </c>
      <c r="L341" s="25">
        <f>L342</f>
        <v>7272</v>
      </c>
      <c r="M341" s="25">
        <f>M342</f>
        <v>0</v>
      </c>
      <c r="N341" s="25"/>
      <c r="O341" s="71"/>
    </row>
    <row r="342" spans="1:17" ht="18" x14ac:dyDescent="0.35">
      <c r="A342" s="14">
        <v>338</v>
      </c>
      <c r="B342" s="15" t="s">
        <v>197</v>
      </c>
      <c r="C342" s="16" t="s">
        <v>198</v>
      </c>
      <c r="D342" s="68" t="str">
        <f>D341</f>
        <v>80132</v>
      </c>
      <c r="E342" s="26"/>
      <c r="F342" s="50" t="s">
        <v>51</v>
      </c>
      <c r="G342" s="51" t="s">
        <v>52</v>
      </c>
      <c r="H342" s="52">
        <v>6696</v>
      </c>
      <c r="I342" s="52">
        <v>7272</v>
      </c>
      <c r="J342" s="33"/>
      <c r="K342" s="52">
        <v>7272</v>
      </c>
      <c r="L342" s="53">
        <f>K342</f>
        <v>7272</v>
      </c>
      <c r="M342" s="30">
        <f>-1*(K342-L342)</f>
        <v>0</v>
      </c>
      <c r="N342" s="31">
        <f>M342/K342</f>
        <v>0</v>
      </c>
      <c r="O342" s="71"/>
    </row>
    <row r="343" spans="1:17" x14ac:dyDescent="0.35">
      <c r="A343" s="14">
        <v>339</v>
      </c>
      <c r="B343" s="15" t="s">
        <v>197</v>
      </c>
      <c r="C343" s="16" t="s">
        <v>198</v>
      </c>
      <c r="D343" s="16" t="s">
        <v>224</v>
      </c>
      <c r="E343" s="23" t="s">
        <v>224</v>
      </c>
      <c r="F343" s="22"/>
      <c r="G343" s="23" t="s">
        <v>225</v>
      </c>
      <c r="H343" s="24">
        <f>SUM(H344:H345)</f>
        <v>155157.94</v>
      </c>
      <c r="I343" s="24">
        <f>SUM(I344:I345)</f>
        <v>235728</v>
      </c>
      <c r="J343" s="25">
        <f>SUM(J344:J345)</f>
        <v>0</v>
      </c>
      <c r="K343" s="24">
        <f>SUM(K344:K345)</f>
        <v>236184</v>
      </c>
      <c r="L343" s="25">
        <f>SUM(L344:L345)</f>
        <v>224374.8</v>
      </c>
      <c r="M343" s="25">
        <f>SUM(M344:M345)</f>
        <v>-11809.200000000012</v>
      </c>
      <c r="N343" s="25"/>
      <c r="O343" s="71"/>
    </row>
    <row r="344" spans="1:17" x14ac:dyDescent="0.35">
      <c r="A344" s="14">
        <v>340</v>
      </c>
      <c r="B344" s="15" t="s">
        <v>197</v>
      </c>
      <c r="C344" s="16" t="s">
        <v>198</v>
      </c>
      <c r="D344" s="68" t="str">
        <f>D343</f>
        <v>80146</v>
      </c>
      <c r="E344" s="26"/>
      <c r="F344" s="27" t="s">
        <v>44</v>
      </c>
      <c r="G344" s="28" t="s">
        <v>15</v>
      </c>
      <c r="H344" s="29">
        <v>114537.15</v>
      </c>
      <c r="I344" s="29">
        <v>155750</v>
      </c>
      <c r="J344" s="30"/>
      <c r="K344" s="29">
        <v>158184</v>
      </c>
      <c r="L344" s="30">
        <f>K344-(K344*5%)</f>
        <v>150274.79999999999</v>
      </c>
      <c r="M344" s="30">
        <f>-1*(K344-L344)</f>
        <v>-7909.2000000000116</v>
      </c>
      <c r="N344" s="31">
        <f>M344/K344</f>
        <v>-5.0000000000000072E-2</v>
      </c>
      <c r="O344" s="71" t="str">
        <f>TEXT((M344*-1),"# ##0,00 zł")</f>
        <v>7 909,20 zł</v>
      </c>
      <c r="P344" s="74">
        <v>193</v>
      </c>
      <c r="Q344" t="str">
        <f>"Zmniejszenie w dziale "&amp;B344&amp;" w rozdziale "&amp;D344&amp;" w paragrafie "&amp;F344&amp;" wydatku o "&amp;TEXT((M344*-1),"# ##0,00 zł")</f>
        <v>Zmniejszenie w dziale 801 w rozdziale 80146 w paragrafie 4300 wydatku o 7 909,20 zł</v>
      </c>
    </row>
    <row r="345" spans="1:17" x14ac:dyDescent="0.35">
      <c r="A345" s="14">
        <v>341</v>
      </c>
      <c r="B345" s="15" t="s">
        <v>197</v>
      </c>
      <c r="C345" s="16" t="s">
        <v>198</v>
      </c>
      <c r="D345" s="68" t="str">
        <f>D344</f>
        <v>80146</v>
      </c>
      <c r="E345" s="26"/>
      <c r="F345" s="27" t="s">
        <v>136</v>
      </c>
      <c r="G345" s="28" t="s">
        <v>137</v>
      </c>
      <c r="H345" s="29">
        <v>40620.79</v>
      </c>
      <c r="I345" s="29">
        <v>79978</v>
      </c>
      <c r="J345" s="30"/>
      <c r="K345" s="29">
        <v>78000</v>
      </c>
      <c r="L345" s="30">
        <f>K345-(K345*5%)</f>
        <v>74100</v>
      </c>
      <c r="M345" s="30">
        <f>-1*(K345-L345)</f>
        <v>-3900</v>
      </c>
      <c r="N345" s="31">
        <f>M345/K345</f>
        <v>-0.05</v>
      </c>
      <c r="O345" s="71" t="str">
        <f>TEXT((M345*-1),"# ##0,00 zł")</f>
        <v>3 900,00 zł</v>
      </c>
      <c r="P345" s="74">
        <v>194</v>
      </c>
      <c r="Q345" t="str">
        <f>"Zmniejszenie w dziale "&amp;B345&amp;" w rozdziale "&amp;D345&amp;" w paragrafie "&amp;F345&amp;" wydatku o "&amp;TEXT((M345*-1),"# ##0,00 zł")</f>
        <v>Zmniejszenie w dziale 801 w rozdziale 80146 w paragrafie 4700 wydatku o 3 900,00 zł</v>
      </c>
    </row>
    <row r="346" spans="1:17" ht="18" x14ac:dyDescent="0.35">
      <c r="A346" s="14">
        <v>342</v>
      </c>
      <c r="B346" s="15" t="s">
        <v>197</v>
      </c>
      <c r="C346" s="16" t="s">
        <v>198</v>
      </c>
      <c r="D346" s="16" t="s">
        <v>226</v>
      </c>
      <c r="E346" s="23" t="s">
        <v>226</v>
      </c>
      <c r="F346" s="22"/>
      <c r="G346" s="23" t="s">
        <v>227</v>
      </c>
      <c r="H346" s="24">
        <f>SUM(H347:H359)</f>
        <v>291873.27</v>
      </c>
      <c r="I346" s="24">
        <f>SUM(I347:I359)</f>
        <v>408568.79000000004</v>
      </c>
      <c r="J346" s="25">
        <f>SUM(J347:J359)</f>
        <v>0</v>
      </c>
      <c r="K346" s="24">
        <f>SUM(K347:K359)</f>
        <v>390237</v>
      </c>
      <c r="L346" s="25">
        <f>SUM(L347:L359)</f>
        <v>370725.15</v>
      </c>
      <c r="M346" s="25">
        <f>SUM(M347:M359)</f>
        <v>-19511.849999999999</v>
      </c>
      <c r="N346" s="25"/>
      <c r="O346" s="71"/>
    </row>
    <row r="347" spans="1:17" ht="18" x14ac:dyDescent="0.35">
      <c r="A347" s="14">
        <v>343</v>
      </c>
      <c r="B347" s="15" t="s">
        <v>197</v>
      </c>
      <c r="C347" s="16" t="s">
        <v>198</v>
      </c>
      <c r="D347" s="68" t="str">
        <f>D346</f>
        <v>80148</v>
      </c>
      <c r="E347" s="26"/>
      <c r="F347" s="27" t="s">
        <v>108</v>
      </c>
      <c r="G347" s="28" t="s">
        <v>109</v>
      </c>
      <c r="H347" s="29">
        <v>175478.97</v>
      </c>
      <c r="I347" s="29">
        <v>193750</v>
      </c>
      <c r="J347" s="30"/>
      <c r="K347" s="29">
        <v>224960</v>
      </c>
      <c r="L347" s="30">
        <f>K347-(K347*5%)</f>
        <v>213712</v>
      </c>
      <c r="M347" s="30">
        <f>-1*(K347-L347)</f>
        <v>-11248</v>
      </c>
      <c r="N347" s="31">
        <f>M347/K347</f>
        <v>-0.05</v>
      </c>
      <c r="O347" s="71" t="str">
        <f>TEXT((M347*-1),"# ##0,00 zł")</f>
        <v>11 248,00 zł</v>
      </c>
      <c r="P347" s="74">
        <v>195</v>
      </c>
      <c r="Q347" t="str">
        <f>"Zmniejszenie w dziale "&amp;B347&amp;" w rozdziale "&amp;D347&amp;" w paragrafie "&amp;F347&amp;" wydatku o "&amp;TEXT((M347*-1),"# ##0,00 zł")</f>
        <v>Zmniejszenie w dziale 801 w rozdziale 80148 w paragrafie 4010 wydatku o 11 248,00 zł</v>
      </c>
    </row>
    <row r="348" spans="1:17" ht="18" x14ac:dyDescent="0.35">
      <c r="A348" s="14">
        <v>344</v>
      </c>
      <c r="B348" s="15" t="s">
        <v>197</v>
      </c>
      <c r="C348" s="16" t="s">
        <v>198</v>
      </c>
      <c r="D348" s="68" t="str">
        <f>D347</f>
        <v>80148</v>
      </c>
      <c r="E348" s="26"/>
      <c r="F348" s="27" t="s">
        <v>118</v>
      </c>
      <c r="G348" s="28" t="s">
        <v>119</v>
      </c>
      <c r="H348" s="29">
        <v>10123.76</v>
      </c>
      <c r="I348" s="29">
        <v>12827.97</v>
      </c>
      <c r="J348" s="30"/>
      <c r="K348" s="29">
        <v>18190</v>
      </c>
      <c r="L348" s="30">
        <f>K348-(K348*5%)</f>
        <v>17280.5</v>
      </c>
      <c r="M348" s="30">
        <f>-1*(K348-L348)</f>
        <v>-909.5</v>
      </c>
      <c r="N348" s="31">
        <f>M348/K348</f>
        <v>-0.05</v>
      </c>
      <c r="O348" s="71" t="str">
        <f>TEXT((M348*-1),"# ##0,00 zł")</f>
        <v>909,50 zł</v>
      </c>
      <c r="P348" s="74">
        <v>196</v>
      </c>
      <c r="Q348" t="str">
        <f>"Zmniejszenie w dziale "&amp;B348&amp;" w rozdziale "&amp;D348&amp;" w paragrafie "&amp;F348&amp;" wydatku o "&amp;TEXT((M348*-1),"# ##0,00 zł")</f>
        <v>Zmniejszenie w dziale 801 w rozdziale 80148 w paragrafie 4040 wydatku o 909,50 zł</v>
      </c>
    </row>
    <row r="349" spans="1:17" ht="18" x14ac:dyDescent="0.35">
      <c r="A349" s="14">
        <v>345</v>
      </c>
      <c r="B349" s="15" t="s">
        <v>197</v>
      </c>
      <c r="C349" s="16" t="s">
        <v>198</v>
      </c>
      <c r="D349" s="68" t="str">
        <f>D348</f>
        <v>80148</v>
      </c>
      <c r="E349" s="26"/>
      <c r="F349" s="27" t="s">
        <v>32</v>
      </c>
      <c r="G349" s="28" t="s">
        <v>33</v>
      </c>
      <c r="H349" s="29">
        <v>30150.68</v>
      </c>
      <c r="I349" s="29">
        <v>34368.78</v>
      </c>
      <c r="J349" s="30"/>
      <c r="K349" s="29">
        <v>39000</v>
      </c>
      <c r="L349" s="30">
        <f>K349-(K349*5%)</f>
        <v>37050</v>
      </c>
      <c r="M349" s="30">
        <f>-1*(K349-L349)</f>
        <v>-1950</v>
      </c>
      <c r="N349" s="31">
        <f>M349/K349</f>
        <v>-0.05</v>
      </c>
      <c r="O349" s="71" t="str">
        <f>TEXT((M349*-1),"# ##0,00 zł")</f>
        <v>1 950,00 zł</v>
      </c>
      <c r="P349" s="74">
        <v>197</v>
      </c>
      <c r="Q349" t="str">
        <f>"Zmniejszenie w dziale "&amp;B349&amp;" w rozdziale "&amp;D349&amp;" w paragrafie "&amp;F349&amp;" wydatku o "&amp;TEXT((M349*-1),"# ##0,00 zł")</f>
        <v>Zmniejszenie w dziale 801 w rozdziale 80148 w paragrafie 4110 wydatku o 1 950,00 zł</v>
      </c>
    </row>
    <row r="350" spans="1:17" x14ac:dyDescent="0.35">
      <c r="A350" s="14">
        <v>346</v>
      </c>
      <c r="B350" s="15" t="s">
        <v>197</v>
      </c>
      <c r="C350" s="16" t="s">
        <v>198</v>
      </c>
      <c r="D350" s="68" t="str">
        <f>D349</f>
        <v>80148</v>
      </c>
      <c r="E350" s="26"/>
      <c r="F350" s="27" t="s">
        <v>34</v>
      </c>
      <c r="G350" s="28" t="s">
        <v>35</v>
      </c>
      <c r="H350" s="29">
        <v>3600</v>
      </c>
      <c r="I350" s="29">
        <v>4410.04</v>
      </c>
      <c r="J350" s="30"/>
      <c r="K350" s="29">
        <v>5000</v>
      </c>
      <c r="L350" s="30">
        <f>K350-(K350*5%)</f>
        <v>4750</v>
      </c>
      <c r="M350" s="30">
        <f>-1*(K350-L350)</f>
        <v>-250</v>
      </c>
      <c r="N350" s="31">
        <f>M350/K350</f>
        <v>-0.05</v>
      </c>
      <c r="O350" s="71" t="str">
        <f>TEXT((M350*-1),"# ##0,00 zł")</f>
        <v>250,00 zł</v>
      </c>
      <c r="P350" s="74">
        <v>198</v>
      </c>
      <c r="Q350" t="str">
        <f>"Zmniejszenie w dziale "&amp;B350&amp;" w rozdziale "&amp;D350&amp;" w paragrafie "&amp;F350&amp;" wydatku o "&amp;TEXT((M350*-1),"# ##0,00 zł")</f>
        <v>Zmniejszenie w dziale 801 w rozdziale 80148 w paragrafie 4120 wydatku o 250,00 zł</v>
      </c>
    </row>
    <row r="351" spans="1:17" x14ac:dyDescent="0.35">
      <c r="A351" s="14">
        <v>347</v>
      </c>
      <c r="B351" s="15" t="s">
        <v>197</v>
      </c>
      <c r="C351" s="16" t="s">
        <v>198</v>
      </c>
      <c r="D351" s="68" t="str">
        <f>D350</f>
        <v>80148</v>
      </c>
      <c r="E351" s="26"/>
      <c r="F351" s="27" t="s">
        <v>72</v>
      </c>
      <c r="G351" s="28" t="s">
        <v>73</v>
      </c>
      <c r="H351" s="29">
        <v>26202.080000000002</v>
      </c>
      <c r="I351" s="29">
        <v>59234</v>
      </c>
      <c r="J351" s="30"/>
      <c r="K351" s="29">
        <v>44300</v>
      </c>
      <c r="L351" s="30">
        <f>K351-(K351*5%)</f>
        <v>42085</v>
      </c>
      <c r="M351" s="30">
        <f>-1*(K351-L351)</f>
        <v>-2215</v>
      </c>
      <c r="N351" s="31">
        <f>M351/K351</f>
        <v>-0.05</v>
      </c>
      <c r="O351" s="71" t="str">
        <f>TEXT((M351*-1),"# ##0,00 zł")</f>
        <v>2 215,00 zł</v>
      </c>
      <c r="P351" s="74">
        <v>199</v>
      </c>
      <c r="Q351" t="str">
        <f>"Zmniejszenie w dziale "&amp;B351&amp;" w rozdziale "&amp;D351&amp;" w paragrafie "&amp;F351&amp;" wydatku o "&amp;TEXT((M351*-1),"# ##0,00 zł")</f>
        <v>Zmniejszenie w dziale 801 w rozdziale 80148 w paragrafie 4210 wydatku o 2 215,00 zł</v>
      </c>
    </row>
    <row r="352" spans="1:17" x14ac:dyDescent="0.35">
      <c r="A352" s="14">
        <v>348</v>
      </c>
      <c r="B352" s="15" t="s">
        <v>197</v>
      </c>
      <c r="C352" s="16" t="s">
        <v>198</v>
      </c>
      <c r="D352" s="68" t="str">
        <f>D351</f>
        <v>80148</v>
      </c>
      <c r="E352" s="26"/>
      <c r="F352" s="27" t="s">
        <v>82</v>
      </c>
      <c r="G352" s="28" t="s">
        <v>83</v>
      </c>
      <c r="H352" s="29">
        <v>0</v>
      </c>
      <c r="I352" s="29">
        <v>16650</v>
      </c>
      <c r="J352" s="30"/>
      <c r="K352" s="29">
        <v>16500</v>
      </c>
      <c r="L352" s="30">
        <f>K352-(K352*5%)</f>
        <v>15675</v>
      </c>
      <c r="M352" s="30">
        <f>-1*(K352-L352)</f>
        <v>-825</v>
      </c>
      <c r="N352" s="31">
        <f>M352/K352</f>
        <v>-0.05</v>
      </c>
      <c r="O352" s="71" t="str">
        <f>TEXT((M352*-1),"# ##0,00 zł")</f>
        <v>825,00 zł</v>
      </c>
      <c r="P352" s="74">
        <v>200</v>
      </c>
      <c r="Q352" t="str">
        <f>"Zmniejszenie w dziale "&amp;B352&amp;" w rozdziale "&amp;D352&amp;" w paragrafie "&amp;F352&amp;" wydatku o "&amp;TEXT((M352*-1),"# ##0,00 zł")</f>
        <v>Zmniejszenie w dziale 801 w rozdziale 80148 w paragrafie 4260 wydatku o 825,00 zł</v>
      </c>
    </row>
    <row r="353" spans="1:17" ht="18" x14ac:dyDescent="0.35">
      <c r="A353" s="14">
        <v>349</v>
      </c>
      <c r="B353" s="15" t="s">
        <v>197</v>
      </c>
      <c r="C353" s="16" t="s">
        <v>198</v>
      </c>
      <c r="D353" s="68" t="str">
        <f>D352</f>
        <v>80148</v>
      </c>
      <c r="E353" s="26"/>
      <c r="F353" s="27" t="s">
        <v>18</v>
      </c>
      <c r="G353" s="28" t="s">
        <v>19</v>
      </c>
      <c r="H353" s="29">
        <v>10238.780000000001</v>
      </c>
      <c r="I353" s="29">
        <v>65204</v>
      </c>
      <c r="J353" s="30"/>
      <c r="K353" s="29">
        <v>25000</v>
      </c>
      <c r="L353" s="30">
        <f>K353-(K353*5%)</f>
        <v>23750</v>
      </c>
      <c r="M353" s="30">
        <f>-1*(K353-L353)</f>
        <v>-1250</v>
      </c>
      <c r="N353" s="31">
        <f>M353/K353</f>
        <v>-0.05</v>
      </c>
      <c r="O353" s="71" t="str">
        <f>TEXT((M353*-1),"# ##0,00 zł")</f>
        <v>1 250,00 zł</v>
      </c>
      <c r="P353" s="74">
        <v>201</v>
      </c>
      <c r="Q353" t="str">
        <f>"Zmniejszenie w dziale "&amp;B353&amp;" w rozdziale "&amp;D353&amp;" w paragrafie "&amp;F353&amp;" wydatku o "&amp;TEXT((M353*-1),"# ##0,00 zł")</f>
        <v>Zmniejszenie w dziale 801 w rozdziale 80148 w paragrafie 4270 wydatku o 1 250,00 zł</v>
      </c>
    </row>
    <row r="354" spans="1:17" x14ac:dyDescent="0.35">
      <c r="A354" s="14">
        <v>350</v>
      </c>
      <c r="B354" s="15" t="s">
        <v>197</v>
      </c>
      <c r="C354" s="16" t="s">
        <v>198</v>
      </c>
      <c r="D354" s="68" t="str">
        <f>D353</f>
        <v>80148</v>
      </c>
      <c r="E354" s="26"/>
      <c r="F354" s="27" t="s">
        <v>44</v>
      </c>
      <c r="G354" s="28" t="s">
        <v>15</v>
      </c>
      <c r="H354" s="29">
        <v>4535</v>
      </c>
      <c r="I354" s="29">
        <v>8800</v>
      </c>
      <c r="J354" s="30"/>
      <c r="K354" s="29">
        <v>5460</v>
      </c>
      <c r="L354" s="30">
        <f>K354-(K354*5%)</f>
        <v>5187</v>
      </c>
      <c r="M354" s="30">
        <f>-1*(K354-L354)</f>
        <v>-273</v>
      </c>
      <c r="N354" s="31">
        <f>M354/K354</f>
        <v>-0.05</v>
      </c>
      <c r="O354" s="71" t="str">
        <f>TEXT((M354*-1),"# ##0,00 zł")</f>
        <v>273,00 zł</v>
      </c>
      <c r="P354" s="74">
        <v>202</v>
      </c>
      <c r="Q354" t="str">
        <f>"Zmniejszenie w dziale "&amp;B354&amp;" w rozdziale "&amp;D354&amp;" w paragrafie "&amp;F354&amp;" wydatku o "&amp;TEXT((M354*-1),"# ##0,00 zł")</f>
        <v>Zmniejszenie w dziale 801 w rozdziale 80148 w paragrafie 4300 wydatku o 273,00 zł</v>
      </c>
    </row>
    <row r="355" spans="1:17" x14ac:dyDescent="0.35">
      <c r="A355" s="14">
        <v>351</v>
      </c>
      <c r="B355" s="15" t="s">
        <v>197</v>
      </c>
      <c r="C355" s="16" t="s">
        <v>198</v>
      </c>
      <c r="D355" s="68" t="str">
        <f>D354</f>
        <v>80148</v>
      </c>
      <c r="E355" s="26"/>
      <c r="F355" s="27" t="s">
        <v>74</v>
      </c>
      <c r="G355" s="28" t="s">
        <v>75</v>
      </c>
      <c r="H355" s="29">
        <v>0</v>
      </c>
      <c r="I355" s="29">
        <v>1599</v>
      </c>
      <c r="J355" s="30"/>
      <c r="K355" s="29">
        <v>0</v>
      </c>
      <c r="L355" s="30">
        <f>K355</f>
        <v>0</v>
      </c>
      <c r="M355" s="30">
        <f>-1*(K355-L355)</f>
        <v>0</v>
      </c>
      <c r="N355" s="31" t="e">
        <f>M355/K355</f>
        <v>#DIV/0!</v>
      </c>
      <c r="O355" s="71"/>
    </row>
    <row r="356" spans="1:17" x14ac:dyDescent="0.35">
      <c r="A356" s="14">
        <v>352</v>
      </c>
      <c r="B356" s="15" t="s">
        <v>197</v>
      </c>
      <c r="C356" s="16" t="s">
        <v>198</v>
      </c>
      <c r="D356" s="68" t="str">
        <f>D355</f>
        <v>80148</v>
      </c>
      <c r="E356" s="26"/>
      <c r="F356" s="27" t="s">
        <v>134</v>
      </c>
      <c r="G356" s="28" t="s">
        <v>135</v>
      </c>
      <c r="H356" s="29">
        <v>7752</v>
      </c>
      <c r="I356" s="29">
        <v>7800</v>
      </c>
      <c r="J356" s="30"/>
      <c r="K356" s="29">
        <v>7800</v>
      </c>
      <c r="L356" s="30">
        <f>K356-(K356*5%)</f>
        <v>7410</v>
      </c>
      <c r="M356" s="30">
        <f>-1*(K356-L356)</f>
        <v>-390</v>
      </c>
      <c r="N356" s="31">
        <f>M356/K356</f>
        <v>-0.05</v>
      </c>
      <c r="O356" s="71" t="str">
        <f>TEXT((M356*-1),"# ##0,00 zł")</f>
        <v>390,00 zł</v>
      </c>
      <c r="P356" s="74">
        <v>203</v>
      </c>
      <c r="Q356" t="str">
        <f>"Zmniejszenie w dziale "&amp;B356&amp;" w rozdziale "&amp;D356&amp;" w paragrafie "&amp;F356&amp;" wydatku o "&amp;TEXT((M356*-1),"# ##0,00 zł")</f>
        <v>Zmniejszenie w dziale 801 w rozdziale 80148 w paragrafie 4440 wydatku o 390,00 zł</v>
      </c>
    </row>
    <row r="357" spans="1:17" x14ac:dyDescent="0.35">
      <c r="A357" s="14">
        <v>353</v>
      </c>
      <c r="B357" s="15" t="s">
        <v>197</v>
      </c>
      <c r="C357" s="16" t="s">
        <v>198</v>
      </c>
      <c r="D357" s="68" t="str">
        <f>D356</f>
        <v>80148</v>
      </c>
      <c r="E357" s="26"/>
      <c r="F357" s="27" t="s">
        <v>136</v>
      </c>
      <c r="G357" s="28" t="s">
        <v>137</v>
      </c>
      <c r="H357" s="29">
        <v>0</v>
      </c>
      <c r="I357" s="29">
        <v>2050</v>
      </c>
      <c r="J357" s="30"/>
      <c r="K357" s="29">
        <v>2152</v>
      </c>
      <c r="L357" s="30">
        <f>K357-(K357*5%)</f>
        <v>2044.4</v>
      </c>
      <c r="M357" s="30">
        <f>-1*(K357-L357)</f>
        <v>-107.59999999999991</v>
      </c>
      <c r="N357" s="31">
        <f>M357/K357</f>
        <v>-4.9999999999999961E-2</v>
      </c>
      <c r="O357" s="71" t="str">
        <f>TEXT((M357*-1),"# ##0,00 zł")</f>
        <v>107,60 zł</v>
      </c>
      <c r="P357" s="74">
        <v>204</v>
      </c>
      <c r="Q357" t="str">
        <f>"Zmniejszenie w dziale "&amp;B357&amp;" w rozdziale "&amp;D357&amp;" w paragrafie "&amp;F357&amp;" wydatku o "&amp;TEXT((M357*-1),"# ##0,00 zł")</f>
        <v>Zmniejszenie w dziale 801 w rozdziale 80148 w paragrafie 4700 wydatku o 107,60 zł</v>
      </c>
    </row>
    <row r="358" spans="1:17" x14ac:dyDescent="0.35">
      <c r="A358" s="14">
        <v>354</v>
      </c>
      <c r="B358" s="15" t="s">
        <v>197</v>
      </c>
      <c r="C358" s="16" t="s">
        <v>198</v>
      </c>
      <c r="D358" s="68" t="str">
        <f>D357</f>
        <v>80148</v>
      </c>
      <c r="E358" s="26"/>
      <c r="F358" s="27" t="s">
        <v>138</v>
      </c>
      <c r="G358" s="28" t="s">
        <v>139</v>
      </c>
      <c r="H358" s="29"/>
      <c r="I358" s="29">
        <v>1875</v>
      </c>
      <c r="J358" s="30"/>
      <c r="K358" s="29">
        <v>1875</v>
      </c>
      <c r="L358" s="30">
        <f>K358-(K358*5%)</f>
        <v>1781.25</v>
      </c>
      <c r="M358" s="30">
        <f>-1*(K358-L358)</f>
        <v>-93.75</v>
      </c>
      <c r="N358" s="31">
        <f>M358/K358</f>
        <v>-0.05</v>
      </c>
      <c r="O358" s="71" t="str">
        <f>TEXT((M358*-1),"# ##0,00 zł")</f>
        <v>93,75 zł</v>
      </c>
      <c r="P358" s="74">
        <v>205</v>
      </c>
      <c r="Q358" t="str">
        <f>"Zmniejszenie w dziale "&amp;B358&amp;" w rozdziale "&amp;D358&amp;" w paragrafie "&amp;F358&amp;" wydatku o "&amp;TEXT((M358*-1),"# ##0,00 zł")</f>
        <v>Zmniejszenie w dziale 801 w rozdziale 80148 w paragrafie 4710 wydatku o 93,75 zł</v>
      </c>
    </row>
    <row r="359" spans="1:17" x14ac:dyDescent="0.35">
      <c r="A359" s="14">
        <v>355</v>
      </c>
      <c r="B359" s="15" t="s">
        <v>197</v>
      </c>
      <c r="C359" s="16" t="s">
        <v>198</v>
      </c>
      <c r="D359" s="68" t="str">
        <f>D358</f>
        <v>80148</v>
      </c>
      <c r="E359" s="26"/>
      <c r="F359" s="27" t="s">
        <v>95</v>
      </c>
      <c r="G359" s="28" t="s">
        <v>96</v>
      </c>
      <c r="H359" s="29">
        <v>23792</v>
      </c>
      <c r="I359" s="29">
        <v>0</v>
      </c>
      <c r="J359" s="30"/>
      <c r="K359" s="29">
        <v>0</v>
      </c>
      <c r="L359" s="30">
        <f>K359</f>
        <v>0</v>
      </c>
      <c r="M359" s="30">
        <f>-1*(K359-L359)</f>
        <v>0</v>
      </c>
      <c r="N359" s="31" t="e">
        <f>M359/K359</f>
        <v>#DIV/0!</v>
      </c>
      <c r="O359" s="71"/>
    </row>
    <row r="360" spans="1:17" ht="18" x14ac:dyDescent="0.35">
      <c r="A360" s="14">
        <v>356</v>
      </c>
      <c r="B360" s="15" t="s">
        <v>197</v>
      </c>
      <c r="C360" s="16" t="s">
        <v>198</v>
      </c>
      <c r="D360" s="16" t="s">
        <v>228</v>
      </c>
      <c r="E360" s="23" t="s">
        <v>228</v>
      </c>
      <c r="F360" s="22"/>
      <c r="G360" s="42" t="s">
        <v>229</v>
      </c>
      <c r="H360" s="24">
        <f>SUM(H361:H373)</f>
        <v>1114705.19</v>
      </c>
      <c r="I360" s="24">
        <f>SUM(I361:I373)</f>
        <v>1386083.0300000003</v>
      </c>
      <c r="J360" s="25">
        <f>SUM(J361:J373)</f>
        <v>0</v>
      </c>
      <c r="K360" s="24">
        <f>SUM(K361:K373)</f>
        <v>1422301.21</v>
      </c>
      <c r="L360" s="25">
        <f>SUM(L361:L373)</f>
        <v>1351186.1495000001</v>
      </c>
      <c r="M360" s="25">
        <f>SUM(M361:M373)</f>
        <v>-71115.060499999949</v>
      </c>
      <c r="N360" s="25"/>
      <c r="O360" s="71"/>
    </row>
    <row r="361" spans="1:17" x14ac:dyDescent="0.35">
      <c r="A361" s="14">
        <v>357</v>
      </c>
      <c r="B361" s="15" t="s">
        <v>197</v>
      </c>
      <c r="C361" s="16" t="s">
        <v>198</v>
      </c>
      <c r="D361" s="68" t="str">
        <f>D360</f>
        <v>80149</v>
      </c>
      <c r="E361" s="26"/>
      <c r="F361" s="50" t="s">
        <v>201</v>
      </c>
      <c r="G361" s="51" t="s">
        <v>202</v>
      </c>
      <c r="H361" s="52">
        <v>214099.9</v>
      </c>
      <c r="I361" s="52">
        <v>250000</v>
      </c>
      <c r="J361" s="33"/>
      <c r="K361" s="52">
        <v>350000</v>
      </c>
      <c r="L361" s="53">
        <f>K361-(K361*5%)</f>
        <v>332500</v>
      </c>
      <c r="M361" s="30">
        <f>-1*(K361-L361)</f>
        <v>-17500</v>
      </c>
      <c r="N361" s="31">
        <f>M361/K361</f>
        <v>-0.05</v>
      </c>
      <c r="O361" s="71" t="str">
        <f>TEXT((M361*-1),"# ##0,00 zł")</f>
        <v>17 500,00 zł</v>
      </c>
      <c r="P361" s="74">
        <v>206</v>
      </c>
      <c r="Q361" t="str">
        <f>"Zmniejszenie w dziale "&amp;B361&amp;" w rozdziale "&amp;D361&amp;" w paragrafie "&amp;F361&amp;" wydatku o "&amp;TEXT((M361*-1),"# ##0,00 zł")</f>
        <v>Zmniejszenie w dziale 801 w rozdziale 80149 w paragrafie 2540 wydatku o 17 500,00 zł</v>
      </c>
    </row>
    <row r="362" spans="1:17" x14ac:dyDescent="0.35">
      <c r="A362" s="14">
        <v>358</v>
      </c>
      <c r="B362" s="15" t="s">
        <v>197</v>
      </c>
      <c r="C362" s="16" t="s">
        <v>198</v>
      </c>
      <c r="D362" s="68" t="str">
        <f>D361</f>
        <v>80149</v>
      </c>
      <c r="E362" s="26"/>
      <c r="F362" s="50" t="s">
        <v>215</v>
      </c>
      <c r="G362" s="51" t="s">
        <v>216</v>
      </c>
      <c r="H362" s="52">
        <v>2420.38</v>
      </c>
      <c r="I362" s="52">
        <v>38400</v>
      </c>
      <c r="J362" s="33"/>
      <c r="K362" s="52">
        <v>38000</v>
      </c>
      <c r="L362" s="53">
        <f>K362-(K362*5%)</f>
        <v>36100</v>
      </c>
      <c r="M362" s="30">
        <f>-1*(K362-L362)</f>
        <v>-1900</v>
      </c>
      <c r="N362" s="31">
        <f>M362/K362</f>
        <v>-0.05</v>
      </c>
      <c r="O362" s="71" t="str">
        <f>TEXT((M362*-1),"# ##0,00 zł")</f>
        <v>1 900,00 zł</v>
      </c>
      <c r="P362" s="74">
        <v>207</v>
      </c>
      <c r="Q362" t="str">
        <f>"Zmniejszenie w dziale "&amp;B362&amp;" w rozdziale "&amp;D362&amp;" w paragrafie "&amp;F362&amp;" wydatku o "&amp;TEXT((M362*-1),"# ##0,00 zł")</f>
        <v>Zmniejszenie w dziale 801 w rozdziale 80149 w paragrafie 2590 wydatku o 1 900,00 zł</v>
      </c>
    </row>
    <row r="363" spans="1:17" x14ac:dyDescent="0.35">
      <c r="A363" s="14">
        <v>359</v>
      </c>
      <c r="B363" s="15" t="s">
        <v>197</v>
      </c>
      <c r="C363" s="16" t="s">
        <v>198</v>
      </c>
      <c r="D363" s="68" t="str">
        <f>D362</f>
        <v>80149</v>
      </c>
      <c r="E363" s="26"/>
      <c r="F363" s="27" t="s">
        <v>116</v>
      </c>
      <c r="G363" s="28" t="s">
        <v>117</v>
      </c>
      <c r="H363" s="29">
        <v>2320</v>
      </c>
      <c r="I363" s="29">
        <v>2750</v>
      </c>
      <c r="J363" s="30"/>
      <c r="K363" s="29">
        <v>3134</v>
      </c>
      <c r="L363" s="30">
        <f>K363-(K363*5%)</f>
        <v>2977.3</v>
      </c>
      <c r="M363" s="30">
        <f>-1*(K363-L363)</f>
        <v>-156.69999999999982</v>
      </c>
      <c r="N363" s="31">
        <f>M363/K363</f>
        <v>-4.999999999999994E-2</v>
      </c>
      <c r="O363" s="71" t="str">
        <f>TEXT((M363*-1),"# ##0,00 zł")</f>
        <v>156,70 zł</v>
      </c>
      <c r="P363" s="74">
        <v>208</v>
      </c>
      <c r="Q363" t="str">
        <f>"Zmniejszenie w dziale "&amp;B363&amp;" w rozdziale "&amp;D363&amp;" w paragrafie "&amp;F363&amp;" wydatku o "&amp;TEXT((M363*-1),"# ##0,00 zł")</f>
        <v>Zmniejszenie w dziale 801 w rozdziale 80149 w paragrafie 3020 wydatku o 156,70 zł</v>
      </c>
    </row>
    <row r="364" spans="1:17" ht="18" x14ac:dyDescent="0.35">
      <c r="A364" s="14">
        <v>360</v>
      </c>
      <c r="B364" s="15" t="s">
        <v>197</v>
      </c>
      <c r="C364" s="16" t="s">
        <v>198</v>
      </c>
      <c r="D364" s="68" t="str">
        <f>D363</f>
        <v>80149</v>
      </c>
      <c r="E364" s="26"/>
      <c r="F364" s="27" t="s">
        <v>108</v>
      </c>
      <c r="G364" s="28" t="s">
        <v>109</v>
      </c>
      <c r="H364" s="29">
        <v>684469.9</v>
      </c>
      <c r="I364" s="29">
        <v>838765</v>
      </c>
      <c r="J364" s="30"/>
      <c r="K364" s="29">
        <v>175066</v>
      </c>
      <c r="L364" s="30">
        <f>K364-(K364*5%)</f>
        <v>166312.70000000001</v>
      </c>
      <c r="M364" s="30">
        <f>-1*(K364-L364)</f>
        <v>-8753.2999999999884</v>
      </c>
      <c r="N364" s="31">
        <f>M364/K364</f>
        <v>-4.9999999999999933E-2</v>
      </c>
      <c r="O364" s="71" t="str">
        <f>TEXT((M364*-1),"# ##0,00 zł")</f>
        <v>8 753,30 zł</v>
      </c>
      <c r="P364" s="74">
        <v>209</v>
      </c>
      <c r="Q364" t="str">
        <f>"Zmniejszenie w dziale "&amp;B364&amp;" w rozdziale "&amp;D364&amp;" w paragrafie "&amp;F364&amp;" wydatku o "&amp;TEXT((M364*-1),"# ##0,00 zł")</f>
        <v>Zmniejszenie w dziale 801 w rozdziale 80149 w paragrafie 4010 wydatku o 8 753,30 zł</v>
      </c>
    </row>
    <row r="365" spans="1:17" ht="18" x14ac:dyDescent="0.35">
      <c r="A365" s="14">
        <v>361</v>
      </c>
      <c r="B365" s="15" t="s">
        <v>197</v>
      </c>
      <c r="C365" s="16" t="s">
        <v>198</v>
      </c>
      <c r="D365" s="68" t="str">
        <f>D364</f>
        <v>80149</v>
      </c>
      <c r="E365" s="26"/>
      <c r="F365" s="27" t="s">
        <v>118</v>
      </c>
      <c r="G365" s="28" t="s">
        <v>119</v>
      </c>
      <c r="H365" s="29">
        <v>40493.040000000001</v>
      </c>
      <c r="I365" s="29">
        <v>48997.8</v>
      </c>
      <c r="J365" s="30"/>
      <c r="K365" s="29">
        <v>14800</v>
      </c>
      <c r="L365" s="30">
        <f>K365-(K365*5%)</f>
        <v>14060</v>
      </c>
      <c r="M365" s="30">
        <f>-1*(K365-L365)</f>
        <v>-740</v>
      </c>
      <c r="N365" s="31">
        <f>M365/K365</f>
        <v>-0.05</v>
      </c>
      <c r="O365" s="71" t="str">
        <f>TEXT((M365*-1),"# ##0,00 zł")</f>
        <v>740,00 zł</v>
      </c>
      <c r="P365" s="74">
        <v>210</v>
      </c>
      <c r="Q365" t="str">
        <f>"Zmniejszenie w dziale "&amp;B365&amp;" w rozdziale "&amp;D365&amp;" w paragrafie "&amp;F365&amp;" wydatku o "&amp;TEXT((M365*-1),"# ##0,00 zł")</f>
        <v>Zmniejszenie w dziale 801 w rozdziale 80149 w paragrafie 4040 wydatku o 740,00 zł</v>
      </c>
    </row>
    <row r="366" spans="1:17" ht="18" x14ac:dyDescent="0.35">
      <c r="A366" s="14">
        <v>362</v>
      </c>
      <c r="B366" s="15" t="s">
        <v>197</v>
      </c>
      <c r="C366" s="16" t="s">
        <v>198</v>
      </c>
      <c r="D366" s="68" t="str">
        <f>D365</f>
        <v>80149</v>
      </c>
      <c r="E366" s="26"/>
      <c r="F366" s="27" t="s">
        <v>32</v>
      </c>
      <c r="G366" s="28" t="s">
        <v>33</v>
      </c>
      <c r="H366" s="29">
        <v>126486.84</v>
      </c>
      <c r="I366" s="29">
        <v>148436.63</v>
      </c>
      <c r="J366" s="30"/>
      <c r="K366" s="29">
        <v>137979</v>
      </c>
      <c r="L366" s="30">
        <f>K366-(K366*5%)</f>
        <v>131080.04999999999</v>
      </c>
      <c r="M366" s="30">
        <f>-1*(K366-L366)</f>
        <v>-6898.9500000000116</v>
      </c>
      <c r="N366" s="31">
        <f>M366/K366</f>
        <v>-5.0000000000000086E-2</v>
      </c>
      <c r="O366" s="71" t="str">
        <f>TEXT((M366*-1),"# ##0,00 zł")</f>
        <v>6 898,95 zł</v>
      </c>
      <c r="P366" s="74">
        <v>211</v>
      </c>
      <c r="Q366" t="str">
        <f>"Zmniejszenie w dziale "&amp;B366&amp;" w rozdziale "&amp;D366&amp;" w paragrafie "&amp;F366&amp;" wydatku o "&amp;TEXT((M366*-1),"# ##0,00 zł")</f>
        <v>Zmniejszenie w dziale 801 w rozdziale 80149 w paragrafie 4110 wydatku o 6 898,95 zł</v>
      </c>
    </row>
    <row r="367" spans="1:17" x14ac:dyDescent="0.35">
      <c r="A367" s="14">
        <v>363</v>
      </c>
      <c r="B367" s="15" t="s">
        <v>197</v>
      </c>
      <c r="C367" s="16" t="s">
        <v>198</v>
      </c>
      <c r="D367" s="68" t="str">
        <f>D366</f>
        <v>80149</v>
      </c>
      <c r="E367" s="26"/>
      <c r="F367" s="27" t="s">
        <v>34</v>
      </c>
      <c r="G367" s="28" t="s">
        <v>35</v>
      </c>
      <c r="H367" s="29">
        <v>12495.13</v>
      </c>
      <c r="I367" s="29">
        <v>21242.1</v>
      </c>
      <c r="J367" s="30"/>
      <c r="K367" s="29">
        <v>19430</v>
      </c>
      <c r="L367" s="30">
        <f>K367-(K367*5%)</f>
        <v>18458.5</v>
      </c>
      <c r="M367" s="30">
        <f>-1*(K367-L367)</f>
        <v>-971.5</v>
      </c>
      <c r="N367" s="31">
        <f>M367/K367</f>
        <v>-0.05</v>
      </c>
      <c r="O367" s="71" t="str">
        <f>TEXT((M367*-1),"# ##0,00 zł")</f>
        <v>971,50 zł</v>
      </c>
      <c r="P367" s="74">
        <v>212</v>
      </c>
      <c r="Q367" t="str">
        <f>"Zmniejszenie w dziale "&amp;B367&amp;" w rozdziale "&amp;D367&amp;" w paragrafie "&amp;F367&amp;" wydatku o "&amp;TEXT((M367*-1),"# ##0,00 zł")</f>
        <v>Zmniejszenie w dziale 801 w rozdziale 80149 w paragrafie 4120 wydatku o 971,50 zł</v>
      </c>
    </row>
    <row r="368" spans="1:17" ht="22" x14ac:dyDescent="0.35">
      <c r="A368" s="14">
        <v>364</v>
      </c>
      <c r="B368" s="15" t="s">
        <v>197</v>
      </c>
      <c r="C368" s="16" t="s">
        <v>198</v>
      </c>
      <c r="D368" s="68" t="str">
        <f>D367</f>
        <v>80149</v>
      </c>
      <c r="E368" s="26"/>
      <c r="F368" s="27" t="s">
        <v>72</v>
      </c>
      <c r="G368" s="28" t="s">
        <v>73</v>
      </c>
      <c r="H368" s="29">
        <v>0</v>
      </c>
      <c r="I368" s="29">
        <v>0</v>
      </c>
      <c r="J368" s="30"/>
      <c r="K368" s="29">
        <v>1000</v>
      </c>
      <c r="L368" s="30">
        <f>K368-(K368*5%)</f>
        <v>950</v>
      </c>
      <c r="M368" s="30">
        <f>-1*(K368-L368)</f>
        <v>-50</v>
      </c>
      <c r="N368" s="31">
        <f>M368/K368</f>
        <v>-0.05</v>
      </c>
      <c r="O368" s="71" t="str">
        <f>TEXT((M368*-1),"# ##0,00 zł")</f>
        <v>50,00 zł</v>
      </c>
      <c r="P368" s="74">
        <v>213</v>
      </c>
      <c r="Q368" t="str">
        <f>"Zmniejszenie w dziale "&amp;B368&amp;" w rozdziale "&amp;D368&amp;" w paragrafie "&amp;F368&amp;" wydatku o "&amp;TEXT((M368*-1),"# ##0,00 zł")</f>
        <v>Zmniejszenie w dziale 801 w rozdziale 80149 w paragrafie 4210 wydatku o 50,00 zł</v>
      </c>
    </row>
    <row r="369" spans="1:17" ht="22" x14ac:dyDescent="0.35">
      <c r="A369" s="14">
        <v>365</v>
      </c>
      <c r="B369" s="15" t="s">
        <v>197</v>
      </c>
      <c r="C369" s="16" t="s">
        <v>198</v>
      </c>
      <c r="D369" s="68" t="str">
        <f>D368</f>
        <v>80149</v>
      </c>
      <c r="E369" s="26"/>
      <c r="F369" s="27" t="s">
        <v>204</v>
      </c>
      <c r="G369" s="28" t="s">
        <v>149</v>
      </c>
      <c r="H369" s="29">
        <v>0</v>
      </c>
      <c r="I369" s="29">
        <v>0</v>
      </c>
      <c r="J369" s="30"/>
      <c r="K369" s="29">
        <v>1500</v>
      </c>
      <c r="L369" s="30">
        <f>K369-(K369*5%)</f>
        <v>1425</v>
      </c>
      <c r="M369" s="30">
        <f>-1*(K369-L369)</f>
        <v>-75</v>
      </c>
      <c r="N369" s="31">
        <f>M369/K369</f>
        <v>-0.05</v>
      </c>
      <c r="O369" s="71" t="str">
        <f>TEXT((M369*-1),"# ##0,00 zł")</f>
        <v>75,00 zł</v>
      </c>
      <c r="P369" s="74">
        <v>214</v>
      </c>
      <c r="Q369" t="str">
        <f>"Zmniejszenie w dziale "&amp;B369&amp;" w rozdziale "&amp;D369&amp;" w paragrafie "&amp;F369&amp;" wydatku o "&amp;TEXT((M369*-1),"# ##0,00 zł")</f>
        <v>Zmniejszenie w dziale 801 w rozdziale 80149 w paragrafie 4240 wydatku o 75,00 zł</v>
      </c>
    </row>
    <row r="370" spans="1:17" ht="22" x14ac:dyDescent="0.35">
      <c r="A370" s="14">
        <v>366</v>
      </c>
      <c r="B370" s="15" t="s">
        <v>197</v>
      </c>
      <c r="C370" s="16" t="s">
        <v>198</v>
      </c>
      <c r="D370" s="68" t="str">
        <f>D369</f>
        <v>80149</v>
      </c>
      <c r="E370" s="26"/>
      <c r="F370" s="27" t="s">
        <v>134</v>
      </c>
      <c r="G370" s="28" t="s">
        <v>135</v>
      </c>
      <c r="H370" s="29">
        <v>31920</v>
      </c>
      <c r="I370" s="29">
        <v>28910</v>
      </c>
      <c r="J370" s="30"/>
      <c r="K370" s="29">
        <v>31938.21</v>
      </c>
      <c r="L370" s="30">
        <f>K370-(K370*5%)</f>
        <v>30341.299500000001</v>
      </c>
      <c r="M370" s="30">
        <f>-1*(K370-L370)</f>
        <v>-1596.9104999999981</v>
      </c>
      <c r="N370" s="31">
        <f>M370/K370</f>
        <v>-4.999999999999994E-2</v>
      </c>
      <c r="O370" s="71" t="str">
        <f>TEXT((M370*-1),"# ##0,00 zł")</f>
        <v>1 596,91 zł</v>
      </c>
      <c r="P370" s="74">
        <v>215</v>
      </c>
      <c r="Q370" t="str">
        <f>"Zmniejszenie w dziale "&amp;B370&amp;" w rozdziale "&amp;D370&amp;" w paragrafie "&amp;F370&amp;" wydatku o "&amp;TEXT((M370*-1),"# ##0,00 zł")</f>
        <v>Zmniejszenie w dziale 801 w rozdziale 80149 w paragrafie 4440 wydatku o 1 596,91 zł</v>
      </c>
    </row>
    <row r="371" spans="1:17" ht="22" x14ac:dyDescent="0.35">
      <c r="A371" s="14">
        <v>367</v>
      </c>
      <c r="B371" s="15" t="s">
        <v>197</v>
      </c>
      <c r="C371" s="16" t="s">
        <v>198</v>
      </c>
      <c r="D371" s="68" t="str">
        <f>D370</f>
        <v>80149</v>
      </c>
      <c r="E371" s="26"/>
      <c r="F371" s="27" t="s">
        <v>138</v>
      </c>
      <c r="G371" s="28" t="s">
        <v>139</v>
      </c>
      <c r="H371" s="29"/>
      <c r="I371" s="29">
        <v>8581.5</v>
      </c>
      <c r="J371" s="30"/>
      <c r="K371" s="29">
        <v>8150</v>
      </c>
      <c r="L371" s="30">
        <f>K371-(K371*5%)</f>
        <v>7742.5</v>
      </c>
      <c r="M371" s="30">
        <f>-1*(K371-L371)</f>
        <v>-407.5</v>
      </c>
      <c r="N371" s="31">
        <f>M371/K371</f>
        <v>-0.05</v>
      </c>
      <c r="O371" s="71" t="str">
        <f>TEXT((M371*-1),"# ##0,00 zł")</f>
        <v>407,50 zł</v>
      </c>
      <c r="P371" s="74">
        <v>216</v>
      </c>
      <c r="Q371" t="str">
        <f>"Zmniejszenie w dziale "&amp;B371&amp;" w rozdziale "&amp;D371&amp;" w paragrafie "&amp;F371&amp;" wydatku o "&amp;TEXT((M371*-1),"# ##0,00 zł")</f>
        <v>Zmniejszenie w dziale 801 w rozdziale 80149 w paragrafie 4710 wydatku o 407,50 zł</v>
      </c>
    </row>
    <row r="372" spans="1:17" ht="22" x14ac:dyDescent="0.35">
      <c r="A372" s="14">
        <v>368</v>
      </c>
      <c r="B372" s="15" t="s">
        <v>197</v>
      </c>
      <c r="C372" s="16" t="s">
        <v>198</v>
      </c>
      <c r="D372" s="68" t="str">
        <f>D371</f>
        <v>80149</v>
      </c>
      <c r="E372" s="26"/>
      <c r="F372" s="27">
        <v>4790</v>
      </c>
      <c r="G372" s="28" t="s">
        <v>207</v>
      </c>
      <c r="H372" s="29">
        <v>0</v>
      </c>
      <c r="I372" s="29">
        <v>0</v>
      </c>
      <c r="J372" s="30"/>
      <c r="K372" s="29">
        <v>590944</v>
      </c>
      <c r="L372" s="30">
        <f>K372-(K372*5%)</f>
        <v>561396.80000000005</v>
      </c>
      <c r="M372" s="30">
        <f>-1*(K372-L372)</f>
        <v>-29547.199999999953</v>
      </c>
      <c r="N372" s="31">
        <f>M372/K372</f>
        <v>-4.999999999999992E-2</v>
      </c>
      <c r="O372" s="71" t="str">
        <f>TEXT((M372*-1),"# ##0,00 zł")</f>
        <v>29 547,20 zł</v>
      </c>
      <c r="P372" s="74">
        <v>217</v>
      </c>
      <c r="Q372" t="str">
        <f>"Zmniejszenie w dziale "&amp;B372&amp;" w rozdziale "&amp;D372&amp;" w paragrafie "&amp;F372&amp;" wydatku o "&amp;TEXT((M372*-1),"# ##0,00 zł")</f>
        <v>Zmniejszenie w dziale 801 w rozdziale 80149 w paragrafie 4790 wydatku o 29 547,20 zł</v>
      </c>
    </row>
    <row r="373" spans="1:17" ht="22" x14ac:dyDescent="0.35">
      <c r="A373" s="14">
        <v>369</v>
      </c>
      <c r="B373" s="15" t="s">
        <v>197</v>
      </c>
      <c r="C373" s="16" t="s">
        <v>198</v>
      </c>
      <c r="D373" s="68" t="str">
        <f>D372</f>
        <v>80149</v>
      </c>
      <c r="E373" s="26"/>
      <c r="F373" s="27">
        <v>4800</v>
      </c>
      <c r="G373" s="28" t="s">
        <v>208</v>
      </c>
      <c r="H373" s="29">
        <v>0</v>
      </c>
      <c r="I373" s="29">
        <v>0</v>
      </c>
      <c r="J373" s="30"/>
      <c r="K373" s="29">
        <v>50360</v>
      </c>
      <c r="L373" s="30">
        <f>K373-(K373*5%)</f>
        <v>47842</v>
      </c>
      <c r="M373" s="30">
        <f>-1*(K373-L373)</f>
        <v>-2518</v>
      </c>
      <c r="N373" s="31">
        <f>M373/K373</f>
        <v>-0.05</v>
      </c>
      <c r="O373" s="71" t="str">
        <f>TEXT((M373*-1),"# ##0,00 zł")</f>
        <v>2 518,00 zł</v>
      </c>
      <c r="P373" s="74">
        <v>218</v>
      </c>
      <c r="Q373" t="str">
        <f>"Zmniejszenie w dziale "&amp;B373&amp;" w rozdziale "&amp;D373&amp;" w paragrafie "&amp;F373&amp;" wydatku o "&amp;TEXT((M373*-1),"# ##0,00 zł")</f>
        <v>Zmniejszenie w dziale 801 w rozdziale 80149 w paragrafie 4800 wydatku o 2 518,00 zł</v>
      </c>
    </row>
    <row r="374" spans="1:17" ht="27" x14ac:dyDescent="0.35">
      <c r="A374" s="14">
        <v>370</v>
      </c>
      <c r="B374" s="15" t="s">
        <v>197</v>
      </c>
      <c r="C374" s="16" t="s">
        <v>198</v>
      </c>
      <c r="D374" s="16" t="s">
        <v>230</v>
      </c>
      <c r="E374" s="23" t="s">
        <v>230</v>
      </c>
      <c r="F374" s="22"/>
      <c r="G374" s="42" t="s">
        <v>231</v>
      </c>
      <c r="H374" s="24">
        <f>SUM(H375:H386)</f>
        <v>814338.46999999986</v>
      </c>
      <c r="I374" s="24">
        <f>SUM(I375:I386)</f>
        <v>1711894.75</v>
      </c>
      <c r="J374" s="25">
        <f>SUM(J375:J386)</f>
        <v>0</v>
      </c>
      <c r="K374" s="24">
        <f>SUM(K375:K386)</f>
        <v>2054233.54</v>
      </c>
      <c r="L374" s="25">
        <f>SUM(L375:L386)</f>
        <v>1951521.8629999999</v>
      </c>
      <c r="M374" s="25">
        <f>SUM(M375:M386)</f>
        <v>-102711.67700000008</v>
      </c>
      <c r="N374" s="25"/>
      <c r="O374" s="71"/>
    </row>
    <row r="375" spans="1:17" ht="22" x14ac:dyDescent="0.35">
      <c r="A375" s="14">
        <v>371</v>
      </c>
      <c r="B375" s="15" t="s">
        <v>197</v>
      </c>
      <c r="C375" s="16" t="s">
        <v>198</v>
      </c>
      <c r="D375" s="68" t="str">
        <f>D374</f>
        <v>80150</v>
      </c>
      <c r="E375" s="26"/>
      <c r="F375" s="50" t="s">
        <v>201</v>
      </c>
      <c r="G375" s="51" t="s">
        <v>202</v>
      </c>
      <c r="H375" s="52">
        <v>8103.84</v>
      </c>
      <c r="I375" s="52">
        <v>235062.82</v>
      </c>
      <c r="J375" s="33"/>
      <c r="K375" s="52">
        <v>303938.2</v>
      </c>
      <c r="L375" s="53">
        <f>K375-(K375*5%)</f>
        <v>288741.29000000004</v>
      </c>
      <c r="M375" s="30">
        <f>-1*(K375-L375)</f>
        <v>-15196.909999999974</v>
      </c>
      <c r="N375" s="31">
        <f>M375/K375</f>
        <v>-4.9999999999999913E-2</v>
      </c>
      <c r="O375" s="71" t="str">
        <f>TEXT((M375*-1),"# ##0,00 zł")</f>
        <v>15 196,91 zł</v>
      </c>
      <c r="P375" s="74">
        <v>219</v>
      </c>
      <c r="Q375" t="str">
        <f>"Zmniejszenie w dziale "&amp;B375&amp;" w rozdziale "&amp;D375&amp;" w paragrafie "&amp;F375&amp;" wydatku o "&amp;TEXT((M375*-1),"# ##0,00 zł")</f>
        <v>Zmniejszenie w dziale 801 w rozdziale 80150 w paragrafie 2540 wydatku o 15 196,91 zł</v>
      </c>
    </row>
    <row r="376" spans="1:17" ht="22" x14ac:dyDescent="0.35">
      <c r="A376" s="14">
        <v>372</v>
      </c>
      <c r="B376" s="15" t="s">
        <v>197</v>
      </c>
      <c r="C376" s="16" t="s">
        <v>198</v>
      </c>
      <c r="D376" s="68" t="str">
        <f>D375</f>
        <v>80150</v>
      </c>
      <c r="E376" s="26"/>
      <c r="F376" s="27" t="s">
        <v>116</v>
      </c>
      <c r="G376" s="28" t="s">
        <v>117</v>
      </c>
      <c r="H376" s="29">
        <v>12725.67</v>
      </c>
      <c r="I376" s="29">
        <v>16125</v>
      </c>
      <c r="J376" s="30"/>
      <c r="K376" s="29">
        <v>51203</v>
      </c>
      <c r="L376" s="30">
        <f>K376-(K376*5%)</f>
        <v>48642.85</v>
      </c>
      <c r="M376" s="30">
        <f>-1*(K376-L376)</f>
        <v>-2560.1500000000015</v>
      </c>
      <c r="N376" s="31">
        <f>M376/K376</f>
        <v>-5.0000000000000031E-2</v>
      </c>
      <c r="O376" s="71" t="str">
        <f>TEXT((M376*-1),"# ##0,00 zł")</f>
        <v>2 560,15 zł</v>
      </c>
      <c r="P376" s="74">
        <v>220</v>
      </c>
      <c r="Q376" t="str">
        <f>"Zmniejszenie w dziale "&amp;B376&amp;" w rozdziale "&amp;D376&amp;" w paragrafie "&amp;F376&amp;" wydatku o "&amp;TEXT((M376*-1),"# ##0,00 zł")</f>
        <v>Zmniejszenie w dziale 801 w rozdziale 80150 w paragrafie 3020 wydatku o 2 560,15 zł</v>
      </c>
    </row>
    <row r="377" spans="1:17" ht="22" x14ac:dyDescent="0.35">
      <c r="A377" s="14">
        <v>373</v>
      </c>
      <c r="B377" s="15" t="s">
        <v>197</v>
      </c>
      <c r="C377" s="16" t="s">
        <v>198</v>
      </c>
      <c r="D377" s="68" t="str">
        <f>D376</f>
        <v>80150</v>
      </c>
      <c r="E377" s="26"/>
      <c r="F377" s="27" t="s">
        <v>108</v>
      </c>
      <c r="G377" s="28" t="s">
        <v>109</v>
      </c>
      <c r="H377" s="29">
        <v>620873.44999999995</v>
      </c>
      <c r="I377" s="29">
        <v>1105255</v>
      </c>
      <c r="J377" s="30"/>
      <c r="K377" s="29">
        <v>0</v>
      </c>
      <c r="L377" s="30">
        <f>K377</f>
        <v>0</v>
      </c>
      <c r="M377" s="30">
        <f>-1*(K377-L377)</f>
        <v>0</v>
      </c>
      <c r="N377" s="31" t="e">
        <f>M377/K377</f>
        <v>#DIV/0!</v>
      </c>
      <c r="O377" s="71"/>
    </row>
    <row r="378" spans="1:17" ht="22" x14ac:dyDescent="0.35">
      <c r="A378" s="14">
        <v>374</v>
      </c>
      <c r="B378" s="15" t="s">
        <v>197</v>
      </c>
      <c r="C378" s="16" t="s">
        <v>198</v>
      </c>
      <c r="D378" s="68" t="str">
        <f>D377</f>
        <v>80150</v>
      </c>
      <c r="E378" s="26"/>
      <c r="F378" s="27" t="s">
        <v>118</v>
      </c>
      <c r="G378" s="28" t="s">
        <v>119</v>
      </c>
      <c r="H378" s="29">
        <v>17744.47</v>
      </c>
      <c r="I378" s="29">
        <v>42954.66</v>
      </c>
      <c r="J378" s="30"/>
      <c r="K378" s="29">
        <v>0</v>
      </c>
      <c r="L378" s="30">
        <f>K378</f>
        <v>0</v>
      </c>
      <c r="M378" s="30">
        <f>-1*(K378-L378)</f>
        <v>0</v>
      </c>
      <c r="N378" s="31" t="e">
        <f>M378/K378</f>
        <v>#DIV/0!</v>
      </c>
      <c r="O378" s="71"/>
    </row>
    <row r="379" spans="1:17" ht="22" x14ac:dyDescent="0.35">
      <c r="A379" s="14">
        <v>375</v>
      </c>
      <c r="B379" s="15" t="s">
        <v>197</v>
      </c>
      <c r="C379" s="16" t="s">
        <v>198</v>
      </c>
      <c r="D379" s="68" t="str">
        <f>D378</f>
        <v>80150</v>
      </c>
      <c r="E379" s="26"/>
      <c r="F379" s="27" t="s">
        <v>32</v>
      </c>
      <c r="G379" s="28" t="s">
        <v>33</v>
      </c>
      <c r="H379" s="29">
        <v>103773.6</v>
      </c>
      <c r="I379" s="29">
        <v>220277.89</v>
      </c>
      <c r="J379" s="30"/>
      <c r="K379" s="29">
        <v>256919</v>
      </c>
      <c r="L379" s="30">
        <f>K379-(K379*5%)</f>
        <v>244073.05</v>
      </c>
      <c r="M379" s="30">
        <f>-1*(K379-L379)</f>
        <v>-12845.950000000012</v>
      </c>
      <c r="N379" s="31">
        <f>M379/K379</f>
        <v>-5.0000000000000044E-2</v>
      </c>
      <c r="O379" s="71" t="str">
        <f>TEXT((M379*-1),"# ##0,00 zł")</f>
        <v>12 845,95 zł</v>
      </c>
      <c r="P379" s="74">
        <v>221</v>
      </c>
      <c r="Q379" t="str">
        <f>"Zmniejszenie w dziale "&amp;B379&amp;" w rozdziale "&amp;D379&amp;" w paragrafie "&amp;F379&amp;" wydatku o "&amp;TEXT((M379*-1),"# ##0,00 zł")</f>
        <v>Zmniejszenie w dziale 801 w rozdziale 80150 w paragrafie 4110 wydatku o 12 845,95 zł</v>
      </c>
    </row>
    <row r="380" spans="1:17" ht="22" x14ac:dyDescent="0.35">
      <c r="A380" s="14">
        <v>376</v>
      </c>
      <c r="B380" s="15" t="s">
        <v>197</v>
      </c>
      <c r="C380" s="16" t="s">
        <v>198</v>
      </c>
      <c r="D380" s="68" t="str">
        <f>D379</f>
        <v>80150</v>
      </c>
      <c r="E380" s="26"/>
      <c r="F380" s="27" t="s">
        <v>34</v>
      </c>
      <c r="G380" s="28" t="s">
        <v>35</v>
      </c>
      <c r="H380" s="29">
        <v>11482.34</v>
      </c>
      <c r="I380" s="29">
        <v>29534.880000000001</v>
      </c>
      <c r="J380" s="30"/>
      <c r="K380" s="29">
        <v>33670</v>
      </c>
      <c r="L380" s="30">
        <f>K380-(K380*5%)</f>
        <v>31986.5</v>
      </c>
      <c r="M380" s="30">
        <f>-1*(K380-L380)</f>
        <v>-1683.5</v>
      </c>
      <c r="N380" s="31">
        <f>M380/K380</f>
        <v>-0.05</v>
      </c>
      <c r="O380" s="71" t="str">
        <f>TEXT((M380*-1),"# ##0,00 zł")</f>
        <v>1 683,50 zł</v>
      </c>
      <c r="P380" s="74">
        <v>222</v>
      </c>
      <c r="Q380" t="str">
        <f>"Zmniejszenie w dziale "&amp;B380&amp;" w rozdziale "&amp;D380&amp;" w paragrafie "&amp;F380&amp;" wydatku o "&amp;TEXT((M380*-1),"# ##0,00 zł")</f>
        <v>Zmniejszenie w dziale 801 w rozdziale 80150 w paragrafie 4120 wydatku o 1 683,50 zł</v>
      </c>
    </row>
    <row r="381" spans="1:17" ht="22" x14ac:dyDescent="0.35">
      <c r="A381" s="14">
        <v>377</v>
      </c>
      <c r="B381" s="15" t="s">
        <v>197</v>
      </c>
      <c r="C381" s="16" t="s">
        <v>198</v>
      </c>
      <c r="D381" s="68" t="str">
        <f>D380</f>
        <v>80150</v>
      </c>
      <c r="E381" s="26"/>
      <c r="F381" s="27" t="s">
        <v>72</v>
      </c>
      <c r="G381" s="28" t="s">
        <v>73</v>
      </c>
      <c r="H381" s="29">
        <v>4000</v>
      </c>
      <c r="I381" s="29">
        <v>6000</v>
      </c>
      <c r="J381" s="30"/>
      <c r="K381" s="29">
        <v>6150</v>
      </c>
      <c r="L381" s="30">
        <f>K381-(K381*5%)</f>
        <v>5842.5</v>
      </c>
      <c r="M381" s="30">
        <f>-1*(K381-L381)</f>
        <v>-307.5</v>
      </c>
      <c r="N381" s="31">
        <f>M381/K381</f>
        <v>-0.05</v>
      </c>
      <c r="O381" s="71" t="str">
        <f>TEXT((M381*-1),"# ##0,00 zł")</f>
        <v>307,50 zł</v>
      </c>
      <c r="P381" s="74">
        <v>223</v>
      </c>
      <c r="Q381" t="str">
        <f>"Zmniejszenie w dziale "&amp;B381&amp;" w rozdziale "&amp;D381&amp;" w paragrafie "&amp;F381&amp;" wydatku o "&amp;TEXT((M381*-1),"# ##0,00 zł")</f>
        <v>Zmniejszenie w dziale 801 w rozdziale 80150 w paragrafie 4210 wydatku o 307,50 zł</v>
      </c>
    </row>
    <row r="382" spans="1:17" ht="22" x14ac:dyDescent="0.35">
      <c r="A382" s="14">
        <v>378</v>
      </c>
      <c r="B382" s="15" t="s">
        <v>197</v>
      </c>
      <c r="C382" s="16" t="s">
        <v>198</v>
      </c>
      <c r="D382" s="68" t="str">
        <f>D381</f>
        <v>80150</v>
      </c>
      <c r="E382" s="26"/>
      <c r="F382" s="27" t="s">
        <v>204</v>
      </c>
      <c r="G382" s="28" t="s">
        <v>149</v>
      </c>
      <c r="H382" s="29">
        <v>21799.1</v>
      </c>
      <c r="I382" s="29">
        <v>26000</v>
      </c>
      <c r="J382" s="30"/>
      <c r="K382" s="29">
        <v>27100</v>
      </c>
      <c r="L382" s="30">
        <f>K382-(K382*5%)</f>
        <v>25745</v>
      </c>
      <c r="M382" s="30">
        <f>-1*(K382-L382)</f>
        <v>-1355</v>
      </c>
      <c r="N382" s="31">
        <f>M382/K382</f>
        <v>-0.05</v>
      </c>
      <c r="O382" s="71" t="str">
        <f>TEXT((M382*-1),"# ##0,00 zł")</f>
        <v>1 355,00 zł</v>
      </c>
      <c r="P382" s="74">
        <v>224</v>
      </c>
      <c r="Q382" t="str">
        <f>"Zmniejszenie w dziale "&amp;B382&amp;" w rozdziale "&amp;D382&amp;" w paragrafie "&amp;F382&amp;" wydatku o "&amp;TEXT((M382*-1),"# ##0,00 zł")</f>
        <v>Zmniejszenie w dziale 801 w rozdziale 80150 w paragrafie 4240 wydatku o 1 355,00 zł</v>
      </c>
    </row>
    <row r="383" spans="1:17" x14ac:dyDescent="0.35">
      <c r="A383" s="14">
        <v>379</v>
      </c>
      <c r="B383" s="15" t="s">
        <v>197</v>
      </c>
      <c r="C383" s="16" t="s">
        <v>198</v>
      </c>
      <c r="D383" s="68" t="str">
        <f>D382</f>
        <v>80150</v>
      </c>
      <c r="E383" s="26"/>
      <c r="F383" s="27" t="s">
        <v>134</v>
      </c>
      <c r="G383" s="28" t="s">
        <v>135</v>
      </c>
      <c r="H383" s="29">
        <v>13836</v>
      </c>
      <c r="I383" s="29">
        <v>19412</v>
      </c>
      <c r="J383" s="30"/>
      <c r="K383" s="29">
        <v>54995.839999999997</v>
      </c>
      <c r="L383" s="30">
        <f>K383-(K383*5%)</f>
        <v>52246.047999999995</v>
      </c>
      <c r="M383" s="30">
        <f>-1*(K383-L383)</f>
        <v>-2749.7920000000013</v>
      </c>
      <c r="N383" s="31">
        <f>M383/K383</f>
        <v>-5.0000000000000024E-2</v>
      </c>
      <c r="O383" s="71" t="str">
        <f>TEXT((M383*-1),"# ##0,00 zł")</f>
        <v>2 749,79 zł</v>
      </c>
      <c r="P383" s="74">
        <v>225</v>
      </c>
      <c r="Q383" t="str">
        <f>"Zmniejszenie w dziale "&amp;B383&amp;" w rozdziale "&amp;D383&amp;" w paragrafie "&amp;F383&amp;" wydatku o "&amp;TEXT((M383*-1),"# ##0,00 zł")</f>
        <v>Zmniejszenie w dziale 801 w rozdziale 80150 w paragrafie 4440 wydatku o 2 749,79 zł</v>
      </c>
    </row>
    <row r="384" spans="1:17" x14ac:dyDescent="0.35">
      <c r="A384" s="14">
        <v>380</v>
      </c>
      <c r="B384" s="15" t="s">
        <v>197</v>
      </c>
      <c r="C384" s="16" t="s">
        <v>198</v>
      </c>
      <c r="D384" s="68" t="str">
        <f>D383</f>
        <v>80150</v>
      </c>
      <c r="E384" s="26"/>
      <c r="F384" s="27" t="s">
        <v>138</v>
      </c>
      <c r="G384" s="28" t="s">
        <v>139</v>
      </c>
      <c r="H384" s="29">
        <v>0</v>
      </c>
      <c r="I384" s="29">
        <v>11272.5</v>
      </c>
      <c r="J384" s="30"/>
      <c r="K384" s="29">
        <v>8497.5</v>
      </c>
      <c r="L384" s="30">
        <f>K384-(K384*5%)</f>
        <v>8072.625</v>
      </c>
      <c r="M384" s="30">
        <f>-1*(K384-L384)</f>
        <v>-424.875</v>
      </c>
      <c r="N384" s="31">
        <f>M384/K384</f>
        <v>-0.05</v>
      </c>
      <c r="O384" s="71" t="str">
        <f>TEXT((M384*-1),"# ##0,00 zł")</f>
        <v>424,88 zł</v>
      </c>
      <c r="P384" s="74">
        <v>226</v>
      </c>
      <c r="Q384" t="str">
        <f>"Zmniejszenie w dziale "&amp;B384&amp;" w rozdziale "&amp;D384&amp;" w paragrafie "&amp;F384&amp;" wydatku o "&amp;TEXT((M384*-1),"# ##0,00 zł")</f>
        <v>Zmniejszenie w dziale 801 w rozdziale 80150 w paragrafie 4710 wydatku o 424,88 zł</v>
      </c>
    </row>
    <row r="385" spans="1:17" ht="27" x14ac:dyDescent="0.35">
      <c r="A385" s="14">
        <v>381</v>
      </c>
      <c r="B385" s="15" t="s">
        <v>197</v>
      </c>
      <c r="C385" s="16" t="s">
        <v>198</v>
      </c>
      <c r="D385" s="68" t="str">
        <f>D384</f>
        <v>80150</v>
      </c>
      <c r="E385" s="26"/>
      <c r="F385" s="27">
        <v>4790</v>
      </c>
      <c r="G385" s="28" t="s">
        <v>207</v>
      </c>
      <c r="H385" s="29">
        <v>0</v>
      </c>
      <c r="I385" s="29">
        <v>0</v>
      </c>
      <c r="J385" s="30"/>
      <c r="K385" s="29">
        <v>1215827</v>
      </c>
      <c r="L385" s="30">
        <f>K385-(K385*5%)</f>
        <v>1155035.6499999999</v>
      </c>
      <c r="M385" s="30">
        <f>-1*(K385-L385)</f>
        <v>-60791.350000000093</v>
      </c>
      <c r="N385" s="31">
        <f>M385/K385</f>
        <v>-5.0000000000000079E-2</v>
      </c>
      <c r="O385" s="71" t="str">
        <f>TEXT((M385*-1),"# ##0,00 zł")</f>
        <v>60 791,35 zł</v>
      </c>
      <c r="P385" s="74">
        <v>227</v>
      </c>
      <c r="Q385" t="str">
        <f>"Zmniejszenie w dziale "&amp;B385&amp;" w rozdziale "&amp;D385&amp;" w paragrafie "&amp;F385&amp;" wydatku o "&amp;TEXT((M385*-1),"# ##0,00 zł")</f>
        <v>Zmniejszenie w dziale 801 w rozdziale 80150 w paragrafie 4790 wydatku o 60 791,35 zł</v>
      </c>
    </row>
    <row r="386" spans="1:17" x14ac:dyDescent="0.35">
      <c r="A386" s="14">
        <v>382</v>
      </c>
      <c r="B386" s="15" t="s">
        <v>197</v>
      </c>
      <c r="C386" s="16" t="s">
        <v>198</v>
      </c>
      <c r="D386" s="68" t="str">
        <f>D385</f>
        <v>80150</v>
      </c>
      <c r="E386" s="26"/>
      <c r="F386" s="27">
        <v>4800</v>
      </c>
      <c r="G386" s="28" t="s">
        <v>208</v>
      </c>
      <c r="H386" s="29">
        <v>0</v>
      </c>
      <c r="I386" s="29">
        <v>0</v>
      </c>
      <c r="J386" s="30"/>
      <c r="K386" s="29">
        <v>95933</v>
      </c>
      <c r="L386" s="30">
        <f>K386-(K386*5%)</f>
        <v>91136.35</v>
      </c>
      <c r="M386" s="30">
        <f>-1*(K386-L386)</f>
        <v>-4796.6499999999942</v>
      </c>
      <c r="N386" s="31">
        <f>M386/K386</f>
        <v>-4.999999999999994E-2</v>
      </c>
      <c r="O386" s="71" t="str">
        <f>TEXT((M386*-1),"# ##0,00 zł")</f>
        <v>4 796,65 zł</v>
      </c>
      <c r="P386" s="74">
        <v>228</v>
      </c>
      <c r="Q386" t="str">
        <f>"Zmniejszenie w dziale "&amp;B386&amp;" w rozdziale "&amp;D386&amp;" w paragrafie "&amp;F386&amp;" wydatku o "&amp;TEXT((M386*-1),"# ##0,00 zł")</f>
        <v>Zmniejszenie w dziale 801 w rozdziale 80150 w paragrafie 4800 wydatku o 4 796,65 zł</v>
      </c>
    </row>
    <row r="387" spans="1:17" ht="22" x14ac:dyDescent="0.35">
      <c r="A387" s="14">
        <v>383</v>
      </c>
      <c r="B387" s="15" t="s">
        <v>197</v>
      </c>
      <c r="C387" s="16" t="s">
        <v>198</v>
      </c>
      <c r="D387" s="16">
        <v>80153</v>
      </c>
      <c r="E387" s="23">
        <v>80153</v>
      </c>
      <c r="F387" s="22"/>
      <c r="G387" s="42" t="s">
        <v>232</v>
      </c>
      <c r="H387" s="24">
        <f>SUM(H388:H390)</f>
        <v>343628.16</v>
      </c>
      <c r="I387" s="24">
        <f>SUM(I388:I390)</f>
        <v>455552.44</v>
      </c>
      <c r="J387" s="25">
        <f>SUM(J388:J390)</f>
        <v>0</v>
      </c>
      <c r="K387" s="24">
        <f>SUM(K388:K390)</f>
        <v>455552.44</v>
      </c>
      <c r="L387" s="25">
        <f>SUM(L388:L390)</f>
        <v>434166.41150000005</v>
      </c>
      <c r="M387" s="25">
        <f>SUM(M388:M390)</f>
        <v>-21386.028500000008</v>
      </c>
      <c r="N387" s="25"/>
      <c r="O387" s="71"/>
    </row>
    <row r="388" spans="1:17" x14ac:dyDescent="0.35">
      <c r="A388" s="14">
        <v>384</v>
      </c>
      <c r="B388" s="15" t="s">
        <v>197</v>
      </c>
      <c r="C388" s="16" t="s">
        <v>198</v>
      </c>
      <c r="D388" s="68">
        <f>D387</f>
        <v>80153</v>
      </c>
      <c r="E388" s="26"/>
      <c r="F388" s="50">
        <v>2830</v>
      </c>
      <c r="G388" s="51" t="s">
        <v>233</v>
      </c>
      <c r="H388" s="52">
        <v>0</v>
      </c>
      <c r="I388" s="52">
        <v>27831.87</v>
      </c>
      <c r="J388" s="33"/>
      <c r="K388" s="52">
        <v>27831.87</v>
      </c>
      <c r="L388" s="53">
        <f>K388</f>
        <v>27831.87</v>
      </c>
      <c r="M388" s="30">
        <f>-1*(K388-L388)</f>
        <v>0</v>
      </c>
      <c r="N388" s="31">
        <f>M388/K388</f>
        <v>0</v>
      </c>
      <c r="O388" s="71"/>
    </row>
    <row r="389" spans="1:17" x14ac:dyDescent="0.35">
      <c r="A389" s="14">
        <v>385</v>
      </c>
      <c r="B389" s="15" t="s">
        <v>197</v>
      </c>
      <c r="C389" s="16" t="s">
        <v>198</v>
      </c>
      <c r="D389" s="68">
        <f>D388</f>
        <v>80153</v>
      </c>
      <c r="E389" s="26"/>
      <c r="F389" s="27">
        <v>4210</v>
      </c>
      <c r="G389" s="28" t="s">
        <v>73</v>
      </c>
      <c r="H389" s="29">
        <v>3226.91</v>
      </c>
      <c r="I389" s="29">
        <v>4510.42</v>
      </c>
      <c r="J389" s="30"/>
      <c r="K389" s="29">
        <v>4510.42</v>
      </c>
      <c r="L389" s="30">
        <f>K389-(K389*5%)</f>
        <v>4284.8990000000003</v>
      </c>
      <c r="M389" s="30">
        <f>-1*(K389-L389)</f>
        <v>-225.52099999999973</v>
      </c>
      <c r="N389" s="31">
        <f>M389/K389</f>
        <v>-4.999999999999994E-2</v>
      </c>
      <c r="O389" s="71" t="str">
        <f>TEXT((M389*-1),"# ##0,00 zł")</f>
        <v>225,52 zł</v>
      </c>
      <c r="P389" s="74">
        <v>229</v>
      </c>
      <c r="Q389" t="str">
        <f>"Zmniejszenie w dziale "&amp;B389&amp;" w rozdziale "&amp;D389&amp;" w paragrafie "&amp;F389&amp;" wydatku o "&amp;TEXT((M389*-1),"# ##0,00 zł")</f>
        <v>Zmniejszenie w dziale 801 w rozdziale 80153 w paragrafie 4210 wydatku o 225,52 zł</v>
      </c>
    </row>
    <row r="390" spans="1:17" x14ac:dyDescent="0.35">
      <c r="A390" s="14">
        <v>386</v>
      </c>
      <c r="B390" s="15" t="s">
        <v>197</v>
      </c>
      <c r="C390" s="16" t="s">
        <v>198</v>
      </c>
      <c r="D390" s="68">
        <f>D389</f>
        <v>80153</v>
      </c>
      <c r="E390" s="26"/>
      <c r="F390" s="27">
        <v>4240</v>
      </c>
      <c r="G390" s="28" t="s">
        <v>234</v>
      </c>
      <c r="H390" s="29">
        <v>340401.25</v>
      </c>
      <c r="I390" s="29">
        <v>423210.15</v>
      </c>
      <c r="J390" s="30"/>
      <c r="K390" s="29">
        <v>423210.15</v>
      </c>
      <c r="L390" s="30">
        <f>K390-(K390*5%)</f>
        <v>402049.64250000002</v>
      </c>
      <c r="M390" s="30">
        <f>-1*(K390-L390)</f>
        <v>-21160.507500000007</v>
      </c>
      <c r="N390" s="31">
        <f>M390/K390</f>
        <v>-5.0000000000000017E-2</v>
      </c>
      <c r="O390" s="71" t="str">
        <f>TEXT((M390*-1),"# ##0,00 zł")</f>
        <v>21 160,51 zł</v>
      </c>
      <c r="P390" s="74">
        <v>230</v>
      </c>
      <c r="Q390" t="str">
        <f>"Zmniejszenie w dziale "&amp;B390&amp;" w rozdziale "&amp;D390&amp;" w paragrafie "&amp;F390&amp;" wydatku o "&amp;TEXT((M390*-1),"# ##0,00 zł")</f>
        <v>Zmniejszenie w dziale 801 w rozdziale 80153 w paragrafie 4240 wydatku o 21 160,51 zł</v>
      </c>
    </row>
    <row r="391" spans="1:17" ht="18" x14ac:dyDescent="0.35">
      <c r="A391" s="14">
        <v>387</v>
      </c>
      <c r="B391" s="15" t="s">
        <v>197</v>
      </c>
      <c r="C391" s="16" t="s">
        <v>198</v>
      </c>
      <c r="D391" s="16" t="s">
        <v>235</v>
      </c>
      <c r="E391" s="23" t="s">
        <v>235</v>
      </c>
      <c r="F391" s="22"/>
      <c r="G391" s="23" t="s">
        <v>31</v>
      </c>
      <c r="H391" s="24">
        <f>SUM(H392:H395)</f>
        <v>3259</v>
      </c>
      <c r="I391" s="24">
        <f>SUM(I392:I395)</f>
        <v>10000</v>
      </c>
      <c r="J391" s="25">
        <f>SUM(J392:J395)</f>
        <v>0</v>
      </c>
      <c r="K391" s="24">
        <f>SUM(K392:K395)</f>
        <v>8414</v>
      </c>
      <c r="L391" s="25">
        <f>SUM(L392:L395)</f>
        <v>7993.3</v>
      </c>
      <c r="M391" s="25">
        <f>SUM(M392:M395)</f>
        <v>-420.7000000000001</v>
      </c>
      <c r="N391" s="25"/>
      <c r="O391" s="71"/>
    </row>
    <row r="392" spans="1:17" ht="18" x14ac:dyDescent="0.35">
      <c r="A392" s="14">
        <v>388</v>
      </c>
      <c r="B392" s="15" t="s">
        <v>197</v>
      </c>
      <c r="C392" s="16" t="s">
        <v>198</v>
      </c>
      <c r="D392" s="68" t="str">
        <f>D391</f>
        <v>80195</v>
      </c>
      <c r="E392" s="26"/>
      <c r="F392" s="27" t="s">
        <v>32</v>
      </c>
      <c r="G392" s="28" t="s">
        <v>33</v>
      </c>
      <c r="H392" s="29">
        <v>0</v>
      </c>
      <c r="I392" s="29">
        <v>0</v>
      </c>
      <c r="J392" s="30"/>
      <c r="K392" s="29">
        <v>1243</v>
      </c>
      <c r="L392" s="30">
        <f>K392-(K392*5%)</f>
        <v>1180.8499999999999</v>
      </c>
      <c r="M392" s="30">
        <f>-1*(K392-L392)</f>
        <v>-62.150000000000091</v>
      </c>
      <c r="N392" s="31">
        <f>M392/K392</f>
        <v>-5.0000000000000072E-2</v>
      </c>
      <c r="O392" s="71" t="str">
        <f>TEXT((M392*-1),"# ##0,00 zł")</f>
        <v>62,15 zł</v>
      </c>
      <c r="P392" s="74">
        <v>231</v>
      </c>
      <c r="Q392" t="str">
        <f>"Zmniejszenie w dziale "&amp;B392&amp;" w rozdziale "&amp;D392&amp;" w paragrafie "&amp;F392&amp;" wydatku o "&amp;TEXT((M392*-1),"# ##0,00 zł")</f>
        <v>Zmniejszenie w dziale 801 w rozdziale 80195 w paragrafie 4110 wydatku o 62,15 zł</v>
      </c>
    </row>
    <row r="393" spans="1:17" ht="18" x14ac:dyDescent="0.35">
      <c r="A393" s="14">
        <v>389</v>
      </c>
      <c r="B393" s="15" t="s">
        <v>197</v>
      </c>
      <c r="C393" s="16" t="s">
        <v>198</v>
      </c>
      <c r="D393" s="68" t="str">
        <f>D392</f>
        <v>80195</v>
      </c>
      <c r="E393" s="26"/>
      <c r="F393" s="27" t="s">
        <v>34</v>
      </c>
      <c r="G393" s="28" t="s">
        <v>35</v>
      </c>
      <c r="H393" s="29">
        <v>0</v>
      </c>
      <c r="I393" s="29">
        <v>0</v>
      </c>
      <c r="J393" s="30"/>
      <c r="K393" s="29">
        <v>171</v>
      </c>
      <c r="L393" s="30">
        <f>K393-(K393*5%)</f>
        <v>162.44999999999999</v>
      </c>
      <c r="M393" s="30">
        <f>-1*(K393-L393)</f>
        <v>-8.5500000000000114</v>
      </c>
      <c r="N393" s="31">
        <f>M393/K393</f>
        <v>-5.0000000000000065E-2</v>
      </c>
      <c r="O393" s="71" t="str">
        <f>TEXT((M393*-1),"# ##0,00 zł")</f>
        <v>8,55 zł</v>
      </c>
      <c r="P393" s="74">
        <v>232</v>
      </c>
      <c r="Q393" t="str">
        <f>"Zmniejszenie w dziale "&amp;B393&amp;" w rozdziale "&amp;D393&amp;" w paragrafie "&amp;F393&amp;" wydatku o "&amp;TEXT((M393*-1),"# ##0,00 zł")</f>
        <v>Zmniejszenie w dziale 801 w rozdziale 80195 w paragrafie 4120 wydatku o 8,55 zł</v>
      </c>
    </row>
    <row r="394" spans="1:17" x14ac:dyDescent="0.35">
      <c r="A394" s="14">
        <v>390</v>
      </c>
      <c r="B394" s="15" t="s">
        <v>197</v>
      </c>
      <c r="C394" s="16" t="s">
        <v>198</v>
      </c>
      <c r="D394" s="68" t="str">
        <f>D393</f>
        <v>80195</v>
      </c>
      <c r="E394" s="26"/>
      <c r="F394" s="27" t="s">
        <v>36</v>
      </c>
      <c r="G394" s="28" t="s">
        <v>37</v>
      </c>
      <c r="H394" s="29">
        <v>3259</v>
      </c>
      <c r="I394" s="29">
        <v>8000</v>
      </c>
      <c r="J394" s="30"/>
      <c r="K394" s="29">
        <v>7000</v>
      </c>
      <c r="L394" s="30">
        <f>K394-(K394*5%)</f>
        <v>6650</v>
      </c>
      <c r="M394" s="30">
        <f>-1*(K394-L394)</f>
        <v>-350</v>
      </c>
      <c r="N394" s="31">
        <f>M394/K394</f>
        <v>-0.05</v>
      </c>
      <c r="O394" s="71" t="str">
        <f>TEXT((M394*-1),"# ##0,00 zł")</f>
        <v>350,00 zł</v>
      </c>
      <c r="P394" s="74">
        <v>233</v>
      </c>
      <c r="Q394" t="str">
        <f>"Zmniejszenie w dziale "&amp;B394&amp;" w rozdziale "&amp;D394&amp;" w paragrafie "&amp;F394&amp;" wydatku o "&amp;TEXT((M394*-1),"# ##0,00 zł")</f>
        <v>Zmniejszenie w dziale 801 w rozdziale 80195 w paragrafie 4170 wydatku o 350,00 zł</v>
      </c>
    </row>
    <row r="395" spans="1:17" ht="18" x14ac:dyDescent="0.35">
      <c r="A395" s="14">
        <v>391</v>
      </c>
      <c r="B395" s="15" t="s">
        <v>197</v>
      </c>
      <c r="C395" s="16" t="s">
        <v>198</v>
      </c>
      <c r="D395" s="68"/>
      <c r="E395" s="26"/>
      <c r="F395" s="27" t="s">
        <v>44</v>
      </c>
      <c r="G395" s="28" t="s">
        <v>15</v>
      </c>
      <c r="H395" s="29">
        <v>0</v>
      </c>
      <c r="I395" s="29">
        <v>2000</v>
      </c>
      <c r="J395" s="30"/>
      <c r="K395" s="29">
        <v>0</v>
      </c>
      <c r="L395" s="30">
        <f>K395</f>
        <v>0</v>
      </c>
      <c r="M395" s="30">
        <f>-1*(K395-L395)</f>
        <v>0</v>
      </c>
      <c r="N395" s="31" t="e">
        <f>M395/K395</f>
        <v>#DIV/0!</v>
      </c>
      <c r="O395" s="71"/>
    </row>
    <row r="396" spans="1:17" x14ac:dyDescent="0.35">
      <c r="A396" s="14">
        <v>392</v>
      </c>
      <c r="B396" s="15" t="s">
        <v>236</v>
      </c>
      <c r="C396" s="16" t="s">
        <v>237</v>
      </c>
      <c r="D396" s="16"/>
      <c r="E396" s="17"/>
      <c r="F396" s="18"/>
      <c r="G396" s="16" t="s">
        <v>237</v>
      </c>
      <c r="H396" s="19">
        <f>H397+H402+H410+H412</f>
        <v>351765.13</v>
      </c>
      <c r="I396" s="19">
        <f>I397+I402+I410+I412</f>
        <v>992809.65999999992</v>
      </c>
      <c r="J396" s="20">
        <f>J397+J402+J410+J412</f>
        <v>0</v>
      </c>
      <c r="K396" s="19">
        <f>K397+K402+K410+K412</f>
        <v>744641</v>
      </c>
      <c r="L396" s="20">
        <f>L397+L402+L410+L412</f>
        <v>741408.95</v>
      </c>
      <c r="M396" s="20">
        <f>M397+M402+M410+M412</f>
        <v>-3232.0500000000029</v>
      </c>
      <c r="N396" s="20"/>
      <c r="O396" s="71"/>
    </row>
    <row r="397" spans="1:17" ht="18" x14ac:dyDescent="0.35">
      <c r="A397" s="14">
        <v>393</v>
      </c>
      <c r="B397" s="15" t="s">
        <v>236</v>
      </c>
      <c r="C397" s="16" t="s">
        <v>237</v>
      </c>
      <c r="D397" s="16" t="s">
        <v>238</v>
      </c>
      <c r="E397" s="23" t="s">
        <v>238</v>
      </c>
      <c r="F397" s="22"/>
      <c r="G397" s="23" t="s">
        <v>239</v>
      </c>
      <c r="H397" s="24">
        <f>SUM(H398:H401)</f>
        <v>5400.8099999999995</v>
      </c>
      <c r="I397" s="24">
        <f>SUM(I398:I401)</f>
        <v>10000</v>
      </c>
      <c r="J397" s="25">
        <f>SUM(J398:J401)</f>
        <v>0</v>
      </c>
      <c r="K397" s="24">
        <f>SUM(K398:K401)</f>
        <v>10000</v>
      </c>
      <c r="L397" s="25">
        <f>SUM(L398:L401)</f>
        <v>10000</v>
      </c>
      <c r="M397" s="25">
        <f>SUM(M398:M401)</f>
        <v>0</v>
      </c>
      <c r="N397" s="25"/>
      <c r="O397" s="71"/>
    </row>
    <row r="398" spans="1:17" x14ac:dyDescent="0.35">
      <c r="A398" s="14">
        <v>394</v>
      </c>
      <c r="B398" s="15" t="s">
        <v>236</v>
      </c>
      <c r="C398" s="16" t="s">
        <v>237</v>
      </c>
      <c r="D398" s="68" t="str">
        <f>D397</f>
        <v>85153</v>
      </c>
      <c r="E398" s="26"/>
      <c r="F398" s="27" t="s">
        <v>32</v>
      </c>
      <c r="G398" s="28" t="s">
        <v>33</v>
      </c>
      <c r="H398" s="29">
        <v>439.5</v>
      </c>
      <c r="I398" s="29">
        <v>500</v>
      </c>
      <c r="J398" s="30"/>
      <c r="K398" s="29">
        <v>500</v>
      </c>
      <c r="L398" s="30">
        <f>K398</f>
        <v>500</v>
      </c>
      <c r="M398" s="30">
        <f>-1*(K398-L398)</f>
        <v>0</v>
      </c>
      <c r="N398" s="31">
        <f>M398/K398</f>
        <v>0</v>
      </c>
      <c r="O398" s="71"/>
    </row>
    <row r="399" spans="1:17" x14ac:dyDescent="0.35">
      <c r="A399" s="14">
        <v>395</v>
      </c>
      <c r="B399" s="15" t="s">
        <v>236</v>
      </c>
      <c r="C399" s="16" t="s">
        <v>237</v>
      </c>
      <c r="D399" s="68" t="str">
        <f>D398</f>
        <v>85153</v>
      </c>
      <c r="E399" s="26"/>
      <c r="F399" s="27" t="s">
        <v>36</v>
      </c>
      <c r="G399" s="28" t="s">
        <v>37</v>
      </c>
      <c r="H399" s="29">
        <v>2500</v>
      </c>
      <c r="I399" s="29">
        <v>2500</v>
      </c>
      <c r="J399" s="30"/>
      <c r="K399" s="29">
        <v>2500</v>
      </c>
      <c r="L399" s="30">
        <f>K399</f>
        <v>2500</v>
      </c>
      <c r="M399" s="30">
        <f>-1*(K399-L399)</f>
        <v>0</v>
      </c>
      <c r="N399" s="31">
        <f>M399/K399</f>
        <v>0</v>
      </c>
      <c r="O399" s="71"/>
    </row>
    <row r="400" spans="1:17" ht="18" x14ac:dyDescent="0.35">
      <c r="A400" s="14">
        <v>396</v>
      </c>
      <c r="B400" s="15" t="s">
        <v>236</v>
      </c>
      <c r="C400" s="16" t="s">
        <v>237</v>
      </c>
      <c r="D400" s="68" t="str">
        <f>D399</f>
        <v>85153</v>
      </c>
      <c r="E400" s="26"/>
      <c r="F400" s="27" t="s">
        <v>72</v>
      </c>
      <c r="G400" s="28" t="s">
        <v>73</v>
      </c>
      <c r="H400" s="29">
        <v>2461.31</v>
      </c>
      <c r="I400" s="29">
        <v>3000</v>
      </c>
      <c r="J400" s="30"/>
      <c r="K400" s="29">
        <v>3000</v>
      </c>
      <c r="L400" s="30">
        <f>K400</f>
        <v>3000</v>
      </c>
      <c r="M400" s="30">
        <f>-1*(K400-L400)</f>
        <v>0</v>
      </c>
      <c r="N400" s="31">
        <f>M400/K400</f>
        <v>0</v>
      </c>
      <c r="O400" s="71"/>
    </row>
    <row r="401" spans="1:17" x14ac:dyDescent="0.35">
      <c r="A401" s="14">
        <v>397</v>
      </c>
      <c r="B401" s="15" t="s">
        <v>236</v>
      </c>
      <c r="C401" s="16" t="s">
        <v>237</v>
      </c>
      <c r="D401" s="68" t="str">
        <f>D400</f>
        <v>85153</v>
      </c>
      <c r="E401" s="26"/>
      <c r="F401" s="27" t="s">
        <v>44</v>
      </c>
      <c r="G401" s="28" t="s">
        <v>15</v>
      </c>
      <c r="H401" s="29">
        <v>0</v>
      </c>
      <c r="I401" s="29">
        <v>4000</v>
      </c>
      <c r="J401" s="30"/>
      <c r="K401" s="29">
        <v>4000</v>
      </c>
      <c r="L401" s="30">
        <f>K401</f>
        <v>4000</v>
      </c>
      <c r="M401" s="30">
        <f>-1*(K401-L401)</f>
        <v>0</v>
      </c>
      <c r="N401" s="31">
        <f>M401/K401</f>
        <v>0</v>
      </c>
      <c r="O401" s="71"/>
    </row>
    <row r="402" spans="1:17" ht="45" x14ac:dyDescent="0.35">
      <c r="A402" s="14">
        <v>398</v>
      </c>
      <c r="B402" s="15" t="s">
        <v>236</v>
      </c>
      <c r="C402" s="16" t="s">
        <v>237</v>
      </c>
      <c r="D402" s="16" t="s">
        <v>240</v>
      </c>
      <c r="E402" s="23" t="s">
        <v>240</v>
      </c>
      <c r="F402" s="22"/>
      <c r="G402" s="23" t="s">
        <v>241</v>
      </c>
      <c r="H402" s="24">
        <f>SUM(H403:H409)</f>
        <v>231250.33</v>
      </c>
      <c r="I402" s="24">
        <f>SUM(I403:I409)</f>
        <v>837508.65999999992</v>
      </c>
      <c r="J402" s="25">
        <f>SUM(J403:J409)</f>
        <v>0</v>
      </c>
      <c r="K402" s="24">
        <f>SUM(K403:K409)</f>
        <v>650000</v>
      </c>
      <c r="L402" s="25">
        <f>SUM(L403:L409)</f>
        <v>650000</v>
      </c>
      <c r="M402" s="25">
        <f>SUM(M403:M409)</f>
        <v>0</v>
      </c>
      <c r="N402" s="25"/>
      <c r="O402" s="71"/>
    </row>
    <row r="403" spans="1:17" x14ac:dyDescent="0.35">
      <c r="A403" s="14">
        <v>399</v>
      </c>
      <c r="B403" s="15" t="s">
        <v>236</v>
      </c>
      <c r="C403" s="16" t="s">
        <v>237</v>
      </c>
      <c r="D403" s="68" t="str">
        <f>D402</f>
        <v>85154</v>
      </c>
      <c r="E403" s="26"/>
      <c r="F403" s="27" t="s">
        <v>32</v>
      </c>
      <c r="G403" s="28" t="s">
        <v>33</v>
      </c>
      <c r="H403" s="29">
        <v>1756.49</v>
      </c>
      <c r="I403" s="29">
        <v>5000</v>
      </c>
      <c r="J403" s="30"/>
      <c r="K403" s="29">
        <v>4400</v>
      </c>
      <c r="L403" s="30">
        <f>K403</f>
        <v>4400</v>
      </c>
      <c r="M403" s="30">
        <f>-1*(K403-L403)</f>
        <v>0</v>
      </c>
      <c r="N403" s="31">
        <f>M403/K403</f>
        <v>0</v>
      </c>
      <c r="O403" s="71"/>
    </row>
    <row r="404" spans="1:17" x14ac:dyDescent="0.35">
      <c r="A404" s="14">
        <v>400</v>
      </c>
      <c r="B404" s="15" t="s">
        <v>236</v>
      </c>
      <c r="C404" s="16" t="s">
        <v>237</v>
      </c>
      <c r="D404" s="68" t="str">
        <f>D403</f>
        <v>85154</v>
      </c>
      <c r="E404" s="26"/>
      <c r="F404" s="27" t="s">
        <v>34</v>
      </c>
      <c r="G404" s="28" t="s">
        <v>35</v>
      </c>
      <c r="H404" s="29">
        <v>0</v>
      </c>
      <c r="I404" s="29">
        <v>0</v>
      </c>
      <c r="J404" s="30"/>
      <c r="K404" s="29">
        <v>600</v>
      </c>
      <c r="L404" s="30">
        <f>K404</f>
        <v>600</v>
      </c>
      <c r="M404" s="30">
        <f>-1*(K404-L404)</f>
        <v>0</v>
      </c>
      <c r="N404" s="31">
        <f>M404/K404</f>
        <v>0</v>
      </c>
      <c r="O404" s="71"/>
    </row>
    <row r="405" spans="1:17" ht="18" x14ac:dyDescent="0.35">
      <c r="A405" s="14">
        <v>401</v>
      </c>
      <c r="B405" s="15" t="s">
        <v>236</v>
      </c>
      <c r="C405" s="16" t="s">
        <v>237</v>
      </c>
      <c r="D405" s="68" t="str">
        <f>D404</f>
        <v>85154</v>
      </c>
      <c r="E405" s="26"/>
      <c r="F405" s="27" t="s">
        <v>36</v>
      </c>
      <c r="G405" s="28" t="s">
        <v>37</v>
      </c>
      <c r="H405" s="29">
        <v>99635.78</v>
      </c>
      <c r="I405" s="29">
        <v>217700</v>
      </c>
      <c r="J405" s="30"/>
      <c r="K405" s="29">
        <v>228204</v>
      </c>
      <c r="L405" s="30">
        <f>K405</f>
        <v>228204</v>
      </c>
      <c r="M405" s="30">
        <f>-1*(K405-L405)</f>
        <v>0</v>
      </c>
      <c r="N405" s="31">
        <f>M405/K405</f>
        <v>0</v>
      </c>
      <c r="O405" s="71"/>
    </row>
    <row r="406" spans="1:17" x14ac:dyDescent="0.35">
      <c r="A406" s="14">
        <v>402</v>
      </c>
      <c r="B406" s="15" t="s">
        <v>236</v>
      </c>
      <c r="C406" s="16" t="s">
        <v>237</v>
      </c>
      <c r="D406" s="68" t="str">
        <f>D405</f>
        <v>85154</v>
      </c>
      <c r="E406" s="26"/>
      <c r="F406" s="27" t="s">
        <v>72</v>
      </c>
      <c r="G406" s="28" t="s">
        <v>73</v>
      </c>
      <c r="H406" s="29">
        <v>46779.62</v>
      </c>
      <c r="I406" s="29">
        <v>150000</v>
      </c>
      <c r="J406" s="30"/>
      <c r="K406" s="29">
        <v>50000</v>
      </c>
      <c r="L406" s="30">
        <f>K406</f>
        <v>50000</v>
      </c>
      <c r="M406" s="30">
        <f>-1*(K406-L406)</f>
        <v>0</v>
      </c>
      <c r="N406" s="31">
        <f>M406/K406</f>
        <v>0</v>
      </c>
      <c r="O406" s="71"/>
    </row>
    <row r="407" spans="1:17" x14ac:dyDescent="0.35">
      <c r="A407" s="14">
        <v>403</v>
      </c>
      <c r="B407" s="15" t="s">
        <v>236</v>
      </c>
      <c r="C407" s="16" t="s">
        <v>237</v>
      </c>
      <c r="D407" s="68" t="str">
        <f>D406</f>
        <v>85154</v>
      </c>
      <c r="E407" s="26"/>
      <c r="F407" s="27" t="s">
        <v>44</v>
      </c>
      <c r="G407" s="28" t="s">
        <v>15</v>
      </c>
      <c r="H407" s="29">
        <v>54092.9</v>
      </c>
      <c r="I407" s="29">
        <v>421008.66</v>
      </c>
      <c r="J407" s="30"/>
      <c r="K407" s="29">
        <v>322996</v>
      </c>
      <c r="L407" s="30">
        <f>K407</f>
        <v>322996</v>
      </c>
      <c r="M407" s="30">
        <f>-1*(K407-L407)</f>
        <v>0</v>
      </c>
      <c r="N407" s="31">
        <f>M407/K407</f>
        <v>0</v>
      </c>
      <c r="O407" s="71"/>
    </row>
    <row r="408" spans="1:17" x14ac:dyDescent="0.35">
      <c r="A408" s="14">
        <v>404</v>
      </c>
      <c r="B408" s="15" t="s">
        <v>236</v>
      </c>
      <c r="C408" s="16" t="s">
        <v>237</v>
      </c>
      <c r="D408" s="68" t="str">
        <f>D407</f>
        <v>85154</v>
      </c>
      <c r="E408" s="26"/>
      <c r="F408" s="27" t="s">
        <v>128</v>
      </c>
      <c r="G408" s="28" t="s">
        <v>129</v>
      </c>
      <c r="H408" s="29">
        <v>28678.68</v>
      </c>
      <c r="I408" s="29">
        <v>40000</v>
      </c>
      <c r="J408" s="30"/>
      <c r="K408" s="29">
        <v>40000</v>
      </c>
      <c r="L408" s="30">
        <f>K408</f>
        <v>40000</v>
      </c>
      <c r="M408" s="30">
        <f>-1*(K408-L408)</f>
        <v>0</v>
      </c>
      <c r="N408" s="31">
        <f>M408/K408</f>
        <v>0</v>
      </c>
      <c r="O408" s="71"/>
    </row>
    <row r="409" spans="1:17" ht="22" x14ac:dyDescent="0.35">
      <c r="A409" s="14">
        <v>405</v>
      </c>
      <c r="B409" s="15" t="s">
        <v>236</v>
      </c>
      <c r="C409" s="16" t="s">
        <v>237</v>
      </c>
      <c r="D409" s="68" t="str">
        <f>D408</f>
        <v>85154</v>
      </c>
      <c r="E409" s="26"/>
      <c r="F409" s="27" t="s">
        <v>38</v>
      </c>
      <c r="G409" s="28" t="s">
        <v>39</v>
      </c>
      <c r="H409" s="29">
        <v>306.86</v>
      </c>
      <c r="I409" s="29">
        <v>3800</v>
      </c>
      <c r="J409" s="30"/>
      <c r="K409" s="29">
        <v>3800</v>
      </c>
      <c r="L409" s="30">
        <f>K409</f>
        <v>3800</v>
      </c>
      <c r="M409" s="30">
        <f>-1*(K409-L409)</f>
        <v>0</v>
      </c>
      <c r="N409" s="31">
        <f>M409/K409</f>
        <v>0</v>
      </c>
      <c r="O409" s="71"/>
    </row>
    <row r="410" spans="1:17" x14ac:dyDescent="0.35">
      <c r="A410" s="14">
        <v>406</v>
      </c>
      <c r="B410" s="15" t="s">
        <v>236</v>
      </c>
      <c r="C410" s="16" t="s">
        <v>237</v>
      </c>
      <c r="D410" s="16" t="s">
        <v>242</v>
      </c>
      <c r="E410" s="23" t="s">
        <v>242</v>
      </c>
      <c r="F410" s="22"/>
      <c r="G410" s="23" t="s">
        <v>243</v>
      </c>
      <c r="H410" s="24">
        <f>H411</f>
        <v>57975</v>
      </c>
      <c r="I410" s="24">
        <f>I411</f>
        <v>58937</v>
      </c>
      <c r="J410" s="25">
        <f>J411</f>
        <v>0</v>
      </c>
      <c r="K410" s="24">
        <f>K411</f>
        <v>64641</v>
      </c>
      <c r="L410" s="25">
        <f>L411</f>
        <v>61408.95</v>
      </c>
      <c r="M410" s="25">
        <f>M411</f>
        <v>-3232.0500000000029</v>
      </c>
      <c r="N410" s="25"/>
      <c r="O410" s="71"/>
    </row>
    <row r="411" spans="1:17" ht="18" x14ac:dyDescent="0.35">
      <c r="A411" s="14">
        <v>407</v>
      </c>
      <c r="B411" s="15" t="s">
        <v>236</v>
      </c>
      <c r="C411" s="16" t="s">
        <v>237</v>
      </c>
      <c r="D411" s="68" t="str">
        <f>D410</f>
        <v>85158</v>
      </c>
      <c r="E411" s="26"/>
      <c r="F411" s="50" t="s">
        <v>51</v>
      </c>
      <c r="G411" s="51" t="s">
        <v>52</v>
      </c>
      <c r="H411" s="52">
        <v>57975</v>
      </c>
      <c r="I411" s="52">
        <v>58937</v>
      </c>
      <c r="J411" s="33"/>
      <c r="K411" s="52">
        <v>64641</v>
      </c>
      <c r="L411" s="53">
        <f>K411-(K411*5%)</f>
        <v>61408.95</v>
      </c>
      <c r="M411" s="30">
        <f>-1*(K411-L411)</f>
        <v>-3232.0500000000029</v>
      </c>
      <c r="N411" s="31">
        <f>M411/K411</f>
        <v>-5.0000000000000044E-2</v>
      </c>
      <c r="O411" s="71" t="str">
        <f>TEXT((M411*-1),"# ##0,00 zł")</f>
        <v>3 232,05 zł</v>
      </c>
      <c r="P411" s="74">
        <v>234</v>
      </c>
      <c r="Q411" t="str">
        <f>"Zmniejszenie w dziale "&amp;B411&amp;" w rozdziale "&amp;D411&amp;" w paragrafie "&amp;F411&amp;" wydatku o "&amp;TEXT((M411*-1),"# ##0,00 zł")</f>
        <v>Zmniejszenie w dziale 851 w rozdziale 85158 w paragrafie 2710 wydatku o 3 232,05 zł</v>
      </c>
    </row>
    <row r="412" spans="1:17" ht="22" x14ac:dyDescent="0.35">
      <c r="A412" s="14">
        <v>408</v>
      </c>
      <c r="B412" s="15" t="s">
        <v>236</v>
      </c>
      <c r="C412" s="16" t="s">
        <v>237</v>
      </c>
      <c r="D412" s="16" t="s">
        <v>244</v>
      </c>
      <c r="E412" s="23" t="s">
        <v>244</v>
      </c>
      <c r="F412" s="22"/>
      <c r="G412" s="42" t="s">
        <v>31</v>
      </c>
      <c r="H412" s="24">
        <f>SUM(H413:H417)</f>
        <v>57138.99</v>
      </c>
      <c r="I412" s="24">
        <f>SUM(I413:I417)</f>
        <v>86364</v>
      </c>
      <c r="J412" s="25">
        <f>SUM(J413:J417)</f>
        <v>0</v>
      </c>
      <c r="K412" s="24">
        <f>SUM(K413:K417)</f>
        <v>20000</v>
      </c>
      <c r="L412" s="25">
        <f>SUM(L413:L417)</f>
        <v>20000</v>
      </c>
      <c r="M412" s="25">
        <f>SUM(M413:M417)</f>
        <v>0</v>
      </c>
      <c r="N412" s="25"/>
      <c r="O412" s="71"/>
    </row>
    <row r="413" spans="1:17" ht="22" x14ac:dyDescent="0.35">
      <c r="A413" s="14">
        <v>409</v>
      </c>
      <c r="B413" s="15" t="s">
        <v>236</v>
      </c>
      <c r="C413" s="16" t="s">
        <v>237</v>
      </c>
      <c r="D413" s="68" t="str">
        <f>D412</f>
        <v>85195</v>
      </c>
      <c r="E413" s="26"/>
      <c r="F413" s="27" t="s">
        <v>108</v>
      </c>
      <c r="G413" s="28" t="s">
        <v>109</v>
      </c>
      <c r="H413" s="29">
        <v>0</v>
      </c>
      <c r="I413" s="29">
        <v>19199.560000000001</v>
      </c>
      <c r="J413" s="30"/>
      <c r="K413" s="29">
        <v>0</v>
      </c>
      <c r="L413" s="30">
        <f>K413</f>
        <v>0</v>
      </c>
      <c r="M413" s="30">
        <f>-1*(K413-L413)</f>
        <v>0</v>
      </c>
      <c r="N413" s="31" t="e">
        <f>M413/K413</f>
        <v>#DIV/0!</v>
      </c>
      <c r="O413" s="71"/>
    </row>
    <row r="414" spans="1:17" ht="22" x14ac:dyDescent="0.35">
      <c r="A414" s="14">
        <v>410</v>
      </c>
      <c r="B414" s="15" t="s">
        <v>236</v>
      </c>
      <c r="C414" s="16" t="s">
        <v>237</v>
      </c>
      <c r="D414" s="68" t="str">
        <f>D413</f>
        <v>85195</v>
      </c>
      <c r="E414" s="26"/>
      <c r="F414" s="27" t="s">
        <v>32</v>
      </c>
      <c r="G414" s="28" t="s">
        <v>33</v>
      </c>
      <c r="H414" s="29">
        <v>0</v>
      </c>
      <c r="I414" s="29">
        <v>3300.44</v>
      </c>
      <c r="J414" s="30"/>
      <c r="K414" s="29">
        <v>0</v>
      </c>
      <c r="L414" s="30">
        <f>K414</f>
        <v>0</v>
      </c>
      <c r="M414" s="30">
        <f>-1*(K414-L414)</f>
        <v>0</v>
      </c>
      <c r="N414" s="31" t="e">
        <f>M414/K414</f>
        <v>#DIV/0!</v>
      </c>
      <c r="O414" s="71"/>
    </row>
    <row r="415" spans="1:17" ht="22" x14ac:dyDescent="0.35">
      <c r="A415" s="14">
        <v>411</v>
      </c>
      <c r="B415" s="15" t="s">
        <v>236</v>
      </c>
      <c r="C415" s="16" t="s">
        <v>237</v>
      </c>
      <c r="D415" s="68" t="str">
        <f>D414</f>
        <v>85195</v>
      </c>
      <c r="E415" s="26"/>
      <c r="F415" s="27" t="s">
        <v>72</v>
      </c>
      <c r="G415" s="28" t="s">
        <v>73</v>
      </c>
      <c r="H415" s="29">
        <v>0</v>
      </c>
      <c r="I415" s="29">
        <v>19864</v>
      </c>
      <c r="J415" s="30"/>
      <c r="K415" s="29">
        <v>0</v>
      </c>
      <c r="L415" s="30">
        <f>K415</f>
        <v>0</v>
      </c>
      <c r="M415" s="30">
        <f>-1*(K415-L415)</f>
        <v>0</v>
      </c>
      <c r="N415" s="31" t="e">
        <f>M415/K415</f>
        <v>#DIV/0!</v>
      </c>
      <c r="O415" s="71"/>
    </row>
    <row r="416" spans="1:17" ht="22" x14ac:dyDescent="0.35">
      <c r="A416" s="14">
        <v>412</v>
      </c>
      <c r="B416" s="15" t="s">
        <v>236</v>
      </c>
      <c r="C416" s="16" t="s">
        <v>237</v>
      </c>
      <c r="D416" s="68" t="str">
        <f>D415</f>
        <v>85195</v>
      </c>
      <c r="E416" s="26"/>
      <c r="F416" s="27" t="s">
        <v>44</v>
      </c>
      <c r="G416" s="28" t="s">
        <v>15</v>
      </c>
      <c r="H416" s="29">
        <v>2138.9899999999998</v>
      </c>
      <c r="I416" s="29">
        <v>14000</v>
      </c>
      <c r="J416" s="30"/>
      <c r="K416" s="29">
        <v>0</v>
      </c>
      <c r="L416" s="30">
        <f>K416</f>
        <v>0</v>
      </c>
      <c r="M416" s="30">
        <f>-1*(K416-L416)</f>
        <v>0</v>
      </c>
      <c r="N416" s="31" t="e">
        <f>M416/K416</f>
        <v>#DIV/0!</v>
      </c>
      <c r="O416" s="71"/>
    </row>
    <row r="417" spans="1:17" ht="22" x14ac:dyDescent="0.35">
      <c r="A417" s="14">
        <v>413</v>
      </c>
      <c r="B417" s="15" t="s">
        <v>236</v>
      </c>
      <c r="C417" s="16" t="s">
        <v>237</v>
      </c>
      <c r="D417" s="68" t="str">
        <f>D416</f>
        <v>85195</v>
      </c>
      <c r="E417" s="26"/>
      <c r="F417" s="27" t="s">
        <v>68</v>
      </c>
      <c r="G417" s="28" t="s">
        <v>69</v>
      </c>
      <c r="H417" s="29">
        <v>55000</v>
      </c>
      <c r="I417" s="29">
        <v>30000</v>
      </c>
      <c r="J417" s="30"/>
      <c r="K417" s="29">
        <v>20000</v>
      </c>
      <c r="L417" s="30">
        <f>K417</f>
        <v>20000</v>
      </c>
      <c r="M417" s="30">
        <f>-1*(K417-L417)</f>
        <v>0</v>
      </c>
      <c r="N417" s="31">
        <f>M417/K417</f>
        <v>0</v>
      </c>
      <c r="O417" s="71"/>
    </row>
    <row r="418" spans="1:17" ht="22" x14ac:dyDescent="0.35">
      <c r="A418" s="14">
        <v>414</v>
      </c>
      <c r="B418" s="15" t="s">
        <v>245</v>
      </c>
      <c r="C418" s="16" t="s">
        <v>246</v>
      </c>
      <c r="D418" s="16"/>
      <c r="E418" s="17"/>
      <c r="F418" s="18"/>
      <c r="G418" s="16" t="s">
        <v>246</v>
      </c>
      <c r="H418" s="19">
        <f>H419+H421+H424+H428+H430+H435+H432+H437+H458+H460+H464</f>
        <v>3589650.5799999996</v>
      </c>
      <c r="I418" s="19">
        <f>I419+I421+I424+I428+I430+I435+I432+I437+I458+I460+I464</f>
        <v>4085847.8</v>
      </c>
      <c r="J418" s="20">
        <f>J419+J421+J424+J428+J430+J435+J432+J437+J458+J460+J464</f>
        <v>0</v>
      </c>
      <c r="K418" s="19">
        <f>K419+K421+K424+K428+K430+K435+K432+K437+K458+K460+K464</f>
        <v>5070632.71</v>
      </c>
      <c r="L418" s="20">
        <f>L419+L421+L424+L428+L430+L435+L432+L437+L458+L460+L464</f>
        <v>4962372.2264999999</v>
      </c>
      <c r="M418" s="20">
        <f>M419+M421+M424+M428+M430+M435+M432+M437+M458+M460+M464</f>
        <v>-108260.48350000003</v>
      </c>
      <c r="N418" s="20"/>
      <c r="O418" s="71"/>
    </row>
    <row r="419" spans="1:17" ht="22" x14ac:dyDescent="0.35">
      <c r="A419" s="14">
        <v>415</v>
      </c>
      <c r="B419" s="15" t="s">
        <v>245</v>
      </c>
      <c r="C419" s="16" t="s">
        <v>246</v>
      </c>
      <c r="D419" s="16" t="s">
        <v>247</v>
      </c>
      <c r="E419" s="23" t="s">
        <v>247</v>
      </c>
      <c r="F419" s="22"/>
      <c r="G419" s="23" t="s">
        <v>248</v>
      </c>
      <c r="H419" s="24">
        <f>H420</f>
        <v>335221.95</v>
      </c>
      <c r="I419" s="24">
        <f>I420</f>
        <v>439000</v>
      </c>
      <c r="J419" s="25">
        <f>J420</f>
        <v>0</v>
      </c>
      <c r="K419" s="24">
        <f>K420</f>
        <v>440000</v>
      </c>
      <c r="L419" s="25">
        <f>L420</f>
        <v>418000</v>
      </c>
      <c r="M419" s="25">
        <f>M420</f>
        <v>-22000</v>
      </c>
      <c r="N419" s="25"/>
      <c r="O419" s="71"/>
    </row>
    <row r="420" spans="1:17" ht="22" x14ac:dyDescent="0.35">
      <c r="A420" s="14">
        <v>416</v>
      </c>
      <c r="B420" s="15" t="s">
        <v>245</v>
      </c>
      <c r="C420" s="16" t="s">
        <v>246</v>
      </c>
      <c r="D420" s="68" t="str">
        <f>D419</f>
        <v>85202</v>
      </c>
      <c r="E420" s="26"/>
      <c r="F420" s="27" t="s">
        <v>211</v>
      </c>
      <c r="G420" s="28" t="s">
        <v>212</v>
      </c>
      <c r="H420" s="29">
        <v>335221.95</v>
      </c>
      <c r="I420" s="29">
        <v>439000</v>
      </c>
      <c r="J420" s="30"/>
      <c r="K420" s="29">
        <v>440000</v>
      </c>
      <c r="L420" s="30">
        <f>K420-(K420*5%)</f>
        <v>418000</v>
      </c>
      <c r="M420" s="30">
        <f>-1*(K420-L420)</f>
        <v>-22000</v>
      </c>
      <c r="N420" s="31">
        <f>M420/K420</f>
        <v>-0.05</v>
      </c>
      <c r="O420" s="71" t="str">
        <f>TEXT((M420*-1),"# ##0,00 zł")</f>
        <v>22 000,00 zł</v>
      </c>
      <c r="P420" s="74">
        <v>235</v>
      </c>
      <c r="Q420" t="str">
        <f>"Zmniejszenie w dziale "&amp;B420&amp;" w rozdziale "&amp;D420&amp;" w paragrafie "&amp;F420&amp;" wydatku o "&amp;TEXT((M420*-1),"# ##0,00 zł")</f>
        <v>Zmniejszenie w dziale 852 w rozdziale 85202 w paragrafie 4330 wydatku o 22 000,00 zł</v>
      </c>
    </row>
    <row r="421" spans="1:17" ht="22" x14ac:dyDescent="0.35">
      <c r="A421" s="14">
        <v>417</v>
      </c>
      <c r="B421" s="15" t="s">
        <v>245</v>
      </c>
      <c r="C421" s="16" t="s">
        <v>246</v>
      </c>
      <c r="D421" s="16">
        <v>85203</v>
      </c>
      <c r="E421" s="23">
        <v>85203</v>
      </c>
      <c r="F421" s="22"/>
      <c r="G421" s="23" t="s">
        <v>249</v>
      </c>
      <c r="H421" s="24">
        <f>SUM(H422:H423)</f>
        <v>0</v>
      </c>
      <c r="I421" s="24">
        <f>SUM(I422:I423)</f>
        <v>0</v>
      </c>
      <c r="J421" s="25">
        <f>SUM(J422:J423)</f>
        <v>0</v>
      </c>
      <c r="K421" s="24">
        <f>SUM(K422:K423)</f>
        <v>966120</v>
      </c>
      <c r="L421" s="25">
        <f>SUM(L422:L423)</f>
        <v>966120</v>
      </c>
      <c r="M421" s="25">
        <f>SUM(M422:M423)</f>
        <v>0</v>
      </c>
      <c r="N421" s="25"/>
      <c r="O421" s="71"/>
    </row>
    <row r="422" spans="1:17" ht="22" x14ac:dyDescent="0.35">
      <c r="A422" s="14">
        <v>418</v>
      </c>
      <c r="B422" s="15" t="s">
        <v>245</v>
      </c>
      <c r="C422" s="16" t="s">
        <v>246</v>
      </c>
      <c r="D422" s="68">
        <f>D421</f>
        <v>85203</v>
      </c>
      <c r="E422" s="26"/>
      <c r="F422" s="27">
        <v>4260</v>
      </c>
      <c r="G422" s="28" t="s">
        <v>83</v>
      </c>
      <c r="H422" s="29">
        <v>0</v>
      </c>
      <c r="I422" s="29">
        <v>0</v>
      </c>
      <c r="J422" s="30"/>
      <c r="K422" s="29">
        <v>566120</v>
      </c>
      <c r="L422" s="30">
        <f>K422</f>
        <v>566120</v>
      </c>
      <c r="M422" s="30">
        <f>-1*(K422-L422)</f>
        <v>0</v>
      </c>
      <c r="N422" s="31">
        <f>M422/K422</f>
        <v>0</v>
      </c>
      <c r="O422" s="71"/>
    </row>
    <row r="423" spans="1:17" ht="22" x14ac:dyDescent="0.35">
      <c r="A423" s="14">
        <v>419</v>
      </c>
      <c r="B423" s="15" t="s">
        <v>245</v>
      </c>
      <c r="C423" s="16" t="s">
        <v>246</v>
      </c>
      <c r="D423" s="68">
        <f>D422</f>
        <v>85203</v>
      </c>
      <c r="E423" s="26"/>
      <c r="F423" s="27" t="s">
        <v>44</v>
      </c>
      <c r="G423" s="28" t="s">
        <v>15</v>
      </c>
      <c r="H423" s="29">
        <v>0</v>
      </c>
      <c r="I423" s="29">
        <v>0</v>
      </c>
      <c r="J423" s="30"/>
      <c r="K423" s="29">
        <v>400000</v>
      </c>
      <c r="L423" s="30">
        <f>K423</f>
        <v>400000</v>
      </c>
      <c r="M423" s="30">
        <f>-1*(K423-L423)</f>
        <v>0</v>
      </c>
      <c r="N423" s="31">
        <f>M423/K423</f>
        <v>0</v>
      </c>
      <c r="O423" s="71"/>
    </row>
    <row r="424" spans="1:17" ht="22" x14ac:dyDescent="0.35">
      <c r="A424" s="14">
        <v>420</v>
      </c>
      <c r="B424" s="15" t="s">
        <v>245</v>
      </c>
      <c r="C424" s="16" t="s">
        <v>246</v>
      </c>
      <c r="D424" s="16" t="s">
        <v>250</v>
      </c>
      <c r="E424" s="23" t="s">
        <v>250</v>
      </c>
      <c r="F424" s="22"/>
      <c r="G424" s="23" t="s">
        <v>251</v>
      </c>
      <c r="H424" s="24">
        <f>SUM(H425:H427)</f>
        <v>5405.22</v>
      </c>
      <c r="I424" s="24">
        <f>SUM(I425:I427)</f>
        <v>10050</v>
      </c>
      <c r="J424" s="25">
        <f>SUM(J425:J427)</f>
        <v>0</v>
      </c>
      <c r="K424" s="24">
        <f>SUM(K425:K427)</f>
        <v>7175</v>
      </c>
      <c r="L424" s="25">
        <f>SUM(L425:L427)</f>
        <v>6816.25</v>
      </c>
      <c r="M424" s="25">
        <f>SUM(M425:M427)</f>
        <v>-358.75</v>
      </c>
      <c r="N424" s="25"/>
      <c r="O424" s="71"/>
    </row>
    <row r="425" spans="1:17" ht="22" x14ac:dyDescent="0.35">
      <c r="A425" s="14">
        <v>421</v>
      </c>
      <c r="B425" s="15" t="s">
        <v>245</v>
      </c>
      <c r="C425" s="16" t="s">
        <v>246</v>
      </c>
      <c r="D425" s="68" t="str">
        <f>D424</f>
        <v>85205</v>
      </c>
      <c r="E425" s="26"/>
      <c r="F425" s="27" t="s">
        <v>44</v>
      </c>
      <c r="G425" s="28" t="s">
        <v>15</v>
      </c>
      <c r="H425" s="29">
        <v>3602.04</v>
      </c>
      <c r="I425" s="29">
        <v>4300</v>
      </c>
      <c r="J425" s="30"/>
      <c r="K425" s="29">
        <v>3675</v>
      </c>
      <c r="L425" s="30">
        <f>K425-(K425*5%)</f>
        <v>3491.25</v>
      </c>
      <c r="M425" s="30">
        <f>-1*(K425-L425)</f>
        <v>-183.75</v>
      </c>
      <c r="N425" s="31">
        <f>M425/K425</f>
        <v>-0.05</v>
      </c>
      <c r="O425" s="71" t="str">
        <f>TEXT((M425*-1),"# ##0,00 zł")</f>
        <v>183,75 zł</v>
      </c>
      <c r="P425" s="74">
        <v>236</v>
      </c>
      <c r="Q425" t="str">
        <f>"Zmniejszenie w dziale "&amp;B425&amp;" w rozdziale "&amp;D425&amp;" w paragrafie "&amp;F425&amp;" wydatku o "&amp;TEXT((M425*-1),"# ##0,00 zł")</f>
        <v>Zmniejszenie w dziale 852 w rozdziale 85205 w paragrafie 4300 wydatku o 183,75 zł</v>
      </c>
    </row>
    <row r="426" spans="1:17" ht="22" x14ac:dyDescent="0.35">
      <c r="A426" s="14">
        <v>422</v>
      </c>
      <c r="B426" s="15" t="s">
        <v>245</v>
      </c>
      <c r="C426" s="16" t="s">
        <v>246</v>
      </c>
      <c r="D426" s="68" t="str">
        <f>D425</f>
        <v>85205</v>
      </c>
      <c r="E426" s="26"/>
      <c r="F426" s="27" t="s">
        <v>128</v>
      </c>
      <c r="G426" s="28" t="s">
        <v>129</v>
      </c>
      <c r="H426" s="29">
        <v>1803.18</v>
      </c>
      <c r="I426" s="29">
        <v>5750</v>
      </c>
      <c r="J426" s="30"/>
      <c r="K426" s="29">
        <v>2500</v>
      </c>
      <c r="L426" s="30">
        <f>K426-(K426*5%)</f>
        <v>2375</v>
      </c>
      <c r="M426" s="30">
        <f>-1*(K426-L426)</f>
        <v>-125</v>
      </c>
      <c r="N426" s="31">
        <f>M426/K426</f>
        <v>-0.05</v>
      </c>
      <c r="O426" s="71" t="str">
        <f>TEXT((M426*-1),"# ##0,00 zł")</f>
        <v>125,00 zł</v>
      </c>
      <c r="P426" s="74">
        <v>237</v>
      </c>
      <c r="Q426" t="str">
        <f>"Zmniejszenie w dziale "&amp;B426&amp;" w rozdziale "&amp;D426&amp;" w paragrafie "&amp;F426&amp;" wydatku o "&amp;TEXT((M426*-1),"# ##0,00 zł")</f>
        <v>Zmniejszenie w dziale 852 w rozdziale 85205 w paragrafie 4400 wydatku o 125,00 zł</v>
      </c>
    </row>
    <row r="427" spans="1:17" ht="22" x14ac:dyDescent="0.35">
      <c r="A427" s="14">
        <v>423</v>
      </c>
      <c r="B427" s="15" t="s">
        <v>245</v>
      </c>
      <c r="C427" s="16" t="s">
        <v>246</v>
      </c>
      <c r="D427" s="68" t="str">
        <f>D426</f>
        <v>85205</v>
      </c>
      <c r="E427" s="26"/>
      <c r="F427" s="27" t="s">
        <v>136</v>
      </c>
      <c r="G427" s="28" t="s">
        <v>137</v>
      </c>
      <c r="H427" s="29">
        <v>0</v>
      </c>
      <c r="I427" s="29">
        <v>0</v>
      </c>
      <c r="J427" s="30"/>
      <c r="K427" s="29">
        <v>1000</v>
      </c>
      <c r="L427" s="30">
        <f>K427-(K427*5%)</f>
        <v>950</v>
      </c>
      <c r="M427" s="30">
        <f>-1*(K427-L427)</f>
        <v>-50</v>
      </c>
      <c r="N427" s="31">
        <f>M427/K427</f>
        <v>-0.05</v>
      </c>
      <c r="O427" s="71" t="str">
        <f>TEXT((M427*-1),"# ##0,00 zł")</f>
        <v>50,00 zł</v>
      </c>
      <c r="P427" s="74">
        <v>238</v>
      </c>
      <c r="Q427" t="str">
        <f>"Zmniejszenie w dziale "&amp;B427&amp;" w rozdziale "&amp;D427&amp;" w paragrafie "&amp;F427&amp;" wydatku o "&amp;TEXT((M427*-1),"# ##0,00 zł")</f>
        <v>Zmniejszenie w dziale 852 w rozdziale 85205 w paragrafie 4700 wydatku o 50,00 zł</v>
      </c>
    </row>
    <row r="428" spans="1:17" ht="22" x14ac:dyDescent="0.35">
      <c r="A428" s="14">
        <v>424</v>
      </c>
      <c r="B428" s="15" t="s">
        <v>245</v>
      </c>
      <c r="C428" s="16" t="s">
        <v>246</v>
      </c>
      <c r="D428" s="16" t="s">
        <v>252</v>
      </c>
      <c r="E428" s="23" t="s">
        <v>252</v>
      </c>
      <c r="F428" s="22"/>
      <c r="G428" s="23" t="s">
        <v>253</v>
      </c>
      <c r="H428" s="24">
        <f>H429</f>
        <v>31593.200000000001</v>
      </c>
      <c r="I428" s="24">
        <f>I429</f>
        <v>32000</v>
      </c>
      <c r="J428" s="25">
        <f>J429</f>
        <v>0</v>
      </c>
      <c r="K428" s="24">
        <f>K429</f>
        <v>30000</v>
      </c>
      <c r="L428" s="25">
        <f>L429</f>
        <v>30000</v>
      </c>
      <c r="M428" s="25">
        <f>M429</f>
        <v>0</v>
      </c>
      <c r="N428" s="25"/>
      <c r="O428" s="71"/>
    </row>
    <row r="429" spans="1:17" ht="27" x14ac:dyDescent="0.35">
      <c r="A429" s="14">
        <v>425</v>
      </c>
      <c r="B429" s="15" t="s">
        <v>245</v>
      </c>
      <c r="C429" s="16" t="s">
        <v>246</v>
      </c>
      <c r="D429" s="68" t="str">
        <f>D428</f>
        <v>85213</v>
      </c>
      <c r="E429" s="26"/>
      <c r="F429" s="27" t="s">
        <v>254</v>
      </c>
      <c r="G429" s="28" t="s">
        <v>255</v>
      </c>
      <c r="H429" s="29">
        <v>31593.200000000001</v>
      </c>
      <c r="I429" s="29">
        <v>32000</v>
      </c>
      <c r="J429" s="30"/>
      <c r="K429" s="29">
        <v>30000</v>
      </c>
      <c r="L429" s="30">
        <f>K429</f>
        <v>30000</v>
      </c>
      <c r="M429" s="30">
        <f>-1*(K429-L429)</f>
        <v>0</v>
      </c>
      <c r="N429" s="31">
        <f>M429/K429</f>
        <v>0</v>
      </c>
      <c r="O429" s="71"/>
    </row>
    <row r="430" spans="1:17" ht="22" x14ac:dyDescent="0.35">
      <c r="A430" s="14">
        <v>426</v>
      </c>
      <c r="B430" s="15" t="s">
        <v>245</v>
      </c>
      <c r="C430" s="16" t="s">
        <v>246</v>
      </c>
      <c r="D430" s="16" t="s">
        <v>256</v>
      </c>
      <c r="E430" s="23" t="s">
        <v>256</v>
      </c>
      <c r="F430" s="22"/>
      <c r="G430" s="23" t="s">
        <v>257</v>
      </c>
      <c r="H430" s="24">
        <f>H431</f>
        <v>839828.71</v>
      </c>
      <c r="I430" s="24">
        <f>I431</f>
        <v>844000</v>
      </c>
      <c r="J430" s="25">
        <f>J431</f>
        <v>0</v>
      </c>
      <c r="K430" s="24">
        <f>K431</f>
        <v>730000</v>
      </c>
      <c r="L430" s="25">
        <f>L431</f>
        <v>730000</v>
      </c>
      <c r="M430" s="25">
        <f>M431</f>
        <v>0</v>
      </c>
      <c r="N430" s="25"/>
      <c r="O430" s="71"/>
    </row>
    <row r="431" spans="1:17" ht="22" x14ac:dyDescent="0.35">
      <c r="A431" s="14">
        <v>427</v>
      </c>
      <c r="B431" s="15" t="s">
        <v>245</v>
      </c>
      <c r="C431" s="16" t="s">
        <v>246</v>
      </c>
      <c r="D431" s="68" t="str">
        <f>D430</f>
        <v>85214</v>
      </c>
      <c r="E431" s="26"/>
      <c r="F431" s="27" t="s">
        <v>258</v>
      </c>
      <c r="G431" s="28" t="s">
        <v>259</v>
      </c>
      <c r="H431" s="29">
        <v>839828.71</v>
      </c>
      <c r="I431" s="29">
        <v>844000</v>
      </c>
      <c r="J431" s="30"/>
      <c r="K431" s="29">
        <v>730000</v>
      </c>
      <c r="L431" s="30">
        <f>K431</f>
        <v>730000</v>
      </c>
      <c r="M431" s="30">
        <f>-1*(K431-L431)</f>
        <v>0</v>
      </c>
      <c r="N431" s="31">
        <f>M431/K431</f>
        <v>0</v>
      </c>
      <c r="O431" s="71"/>
    </row>
    <row r="432" spans="1:17" ht="22" x14ac:dyDescent="0.35">
      <c r="A432" s="14">
        <v>428</v>
      </c>
      <c r="B432" s="15" t="s">
        <v>245</v>
      </c>
      <c r="C432" s="16" t="s">
        <v>246</v>
      </c>
      <c r="D432" s="16" t="s">
        <v>260</v>
      </c>
      <c r="E432" s="23" t="s">
        <v>260</v>
      </c>
      <c r="F432" s="22"/>
      <c r="G432" s="23" t="s">
        <v>261</v>
      </c>
      <c r="H432" s="24">
        <f>SUM(H433:H434)</f>
        <v>39820.230000000003</v>
      </c>
      <c r="I432" s="24">
        <f>SUM(I433:I434)</f>
        <v>37908</v>
      </c>
      <c r="J432" s="25">
        <f>SUM(J433:J434)</f>
        <v>0</v>
      </c>
      <c r="K432" s="24">
        <f>SUM(K433:K434)</f>
        <v>42000</v>
      </c>
      <c r="L432" s="25">
        <f>SUM(L433:L434)</f>
        <v>42000</v>
      </c>
      <c r="M432" s="25">
        <f>SUM(M433:M434)</f>
        <v>0</v>
      </c>
      <c r="N432" s="25"/>
      <c r="O432" s="71"/>
    </row>
    <row r="433" spans="1:17" ht="22" x14ac:dyDescent="0.35">
      <c r="A433" s="14">
        <v>429</v>
      </c>
      <c r="B433" s="15" t="s">
        <v>245</v>
      </c>
      <c r="C433" s="16" t="s">
        <v>246</v>
      </c>
      <c r="D433" s="68" t="str">
        <f>D432</f>
        <v>85215</v>
      </c>
      <c r="E433" s="26"/>
      <c r="F433" s="27" t="s">
        <v>258</v>
      </c>
      <c r="G433" s="28" t="s">
        <v>259</v>
      </c>
      <c r="H433" s="29">
        <v>39820.230000000003</v>
      </c>
      <c r="I433" s="29">
        <v>37900</v>
      </c>
      <c r="J433" s="30"/>
      <c r="K433" s="29">
        <v>42000</v>
      </c>
      <c r="L433" s="30">
        <f>K433</f>
        <v>42000</v>
      </c>
      <c r="M433" s="30">
        <f>-1*(K433-L433)</f>
        <v>0</v>
      </c>
      <c r="N433" s="31">
        <f>M433/K433</f>
        <v>0</v>
      </c>
      <c r="O433" s="71"/>
    </row>
    <row r="434" spans="1:17" ht="22" x14ac:dyDescent="0.35">
      <c r="A434" s="14">
        <v>430</v>
      </c>
      <c r="B434" s="15" t="s">
        <v>245</v>
      </c>
      <c r="C434" s="16" t="s">
        <v>246</v>
      </c>
      <c r="D434" s="68" t="str">
        <f>D433</f>
        <v>85215</v>
      </c>
      <c r="E434" s="26"/>
      <c r="F434" s="27" t="s">
        <v>44</v>
      </c>
      <c r="G434" s="28" t="s">
        <v>15</v>
      </c>
      <c r="H434" s="29">
        <v>0</v>
      </c>
      <c r="I434" s="29">
        <v>8</v>
      </c>
      <c r="J434" s="30"/>
      <c r="K434" s="29">
        <v>0</v>
      </c>
      <c r="L434" s="30">
        <f>K434</f>
        <v>0</v>
      </c>
      <c r="M434" s="30">
        <f>-1*(K434-L434)</f>
        <v>0</v>
      </c>
      <c r="N434" s="31" t="e">
        <f>M434/K434</f>
        <v>#DIV/0!</v>
      </c>
      <c r="O434" s="71"/>
    </row>
    <row r="435" spans="1:17" ht="22" x14ac:dyDescent="0.35">
      <c r="A435" s="14">
        <v>431</v>
      </c>
      <c r="B435" s="15" t="s">
        <v>245</v>
      </c>
      <c r="C435" s="16" t="s">
        <v>246</v>
      </c>
      <c r="D435" s="16" t="s">
        <v>262</v>
      </c>
      <c r="E435" s="23" t="s">
        <v>262</v>
      </c>
      <c r="F435" s="22"/>
      <c r="G435" s="23" t="s">
        <v>263</v>
      </c>
      <c r="H435" s="24">
        <f>H436</f>
        <v>367212.55</v>
      </c>
      <c r="I435" s="24">
        <f>I436</f>
        <v>376500</v>
      </c>
      <c r="J435" s="25">
        <f>J436</f>
        <v>0</v>
      </c>
      <c r="K435" s="24">
        <f>K436</f>
        <v>183303.04000000001</v>
      </c>
      <c r="L435" s="25">
        <f>L436</f>
        <v>183303.04000000001</v>
      </c>
      <c r="M435" s="25">
        <f>M436</f>
        <v>0</v>
      </c>
      <c r="N435" s="25"/>
      <c r="O435" s="71"/>
    </row>
    <row r="436" spans="1:17" ht="22" x14ac:dyDescent="0.35">
      <c r="A436" s="14">
        <v>432</v>
      </c>
      <c r="B436" s="15" t="s">
        <v>245</v>
      </c>
      <c r="C436" s="16" t="s">
        <v>246</v>
      </c>
      <c r="D436" s="68" t="str">
        <f>D435</f>
        <v>85216</v>
      </c>
      <c r="E436" s="26"/>
      <c r="F436" s="27" t="s">
        <v>258</v>
      </c>
      <c r="G436" s="28" t="s">
        <v>259</v>
      </c>
      <c r="H436" s="29">
        <v>367212.55</v>
      </c>
      <c r="I436" s="29">
        <v>376500</v>
      </c>
      <c r="J436" s="30"/>
      <c r="K436" s="29">
        <v>183303.04000000001</v>
      </c>
      <c r="L436" s="30">
        <f>K436</f>
        <v>183303.04000000001</v>
      </c>
      <c r="M436" s="30">
        <f>-1*(K436-L436)</f>
        <v>0</v>
      </c>
      <c r="N436" s="31">
        <f>M436/K436</f>
        <v>0</v>
      </c>
      <c r="O436" s="71"/>
    </row>
    <row r="437" spans="1:17" ht="22" x14ac:dyDescent="0.35">
      <c r="A437" s="14">
        <v>433</v>
      </c>
      <c r="B437" s="15" t="s">
        <v>245</v>
      </c>
      <c r="C437" s="16" t="s">
        <v>246</v>
      </c>
      <c r="D437" s="16" t="s">
        <v>264</v>
      </c>
      <c r="E437" s="23" t="s">
        <v>264</v>
      </c>
      <c r="F437" s="22"/>
      <c r="G437" s="23" t="s">
        <v>265</v>
      </c>
      <c r="H437" s="24">
        <f>SUM(H438:H457)</f>
        <v>1268335.8599999999</v>
      </c>
      <c r="I437" s="24">
        <f>SUM(I438:I457)</f>
        <v>1631113.9200000002</v>
      </c>
      <c r="J437" s="25">
        <f>SUM(J438:J457)</f>
        <v>0</v>
      </c>
      <c r="K437" s="24">
        <f>SUM(K438:K457)</f>
        <v>1718034.6700000002</v>
      </c>
      <c r="L437" s="25">
        <f>SUM(L438:L457)</f>
        <v>1632132.9365000001</v>
      </c>
      <c r="M437" s="25">
        <f>SUM(M438:M457)</f>
        <v>-85901.733500000031</v>
      </c>
      <c r="N437" s="25"/>
      <c r="O437" s="71"/>
    </row>
    <row r="438" spans="1:17" ht="22" x14ac:dyDescent="0.35">
      <c r="A438" s="14">
        <v>434</v>
      </c>
      <c r="B438" s="15" t="s">
        <v>245</v>
      </c>
      <c r="C438" s="16" t="s">
        <v>246</v>
      </c>
      <c r="D438" s="68" t="str">
        <f>D437</f>
        <v>85219</v>
      </c>
      <c r="E438" s="26"/>
      <c r="F438" s="50" t="s">
        <v>266</v>
      </c>
      <c r="G438" s="51" t="s">
        <v>67</v>
      </c>
      <c r="H438" s="52">
        <v>0</v>
      </c>
      <c r="I438" s="52">
        <v>1929.93</v>
      </c>
      <c r="J438" s="33"/>
      <c r="K438" s="52">
        <v>0</v>
      </c>
      <c r="L438" s="53"/>
      <c r="M438" s="30">
        <f>-1*(K438-L438)</f>
        <v>0</v>
      </c>
      <c r="N438" s="31" t="e">
        <f>M438/K438</f>
        <v>#DIV/0!</v>
      </c>
      <c r="O438" s="71"/>
    </row>
    <row r="439" spans="1:17" ht="22" x14ac:dyDescent="0.35">
      <c r="A439" s="14">
        <v>435</v>
      </c>
      <c r="B439" s="15" t="s">
        <v>245</v>
      </c>
      <c r="C439" s="16" t="s">
        <v>246</v>
      </c>
      <c r="D439" s="68" t="str">
        <f>D438</f>
        <v>85219</v>
      </c>
      <c r="E439" s="26"/>
      <c r="F439" s="27" t="s">
        <v>116</v>
      </c>
      <c r="G439" s="28" t="s">
        <v>117</v>
      </c>
      <c r="H439" s="29">
        <v>6301.84</v>
      </c>
      <c r="I439" s="29">
        <v>9017</v>
      </c>
      <c r="J439" s="30"/>
      <c r="K439" s="29">
        <v>10000</v>
      </c>
      <c r="L439" s="30">
        <f>K439-(K439*5%)</f>
        <v>9500</v>
      </c>
      <c r="M439" s="30">
        <f>-1*(K439-L439)</f>
        <v>-500</v>
      </c>
      <c r="N439" s="31">
        <f>M439/K439</f>
        <v>-0.05</v>
      </c>
      <c r="O439" s="71" t="str">
        <f>TEXT((M439*-1),"# ##0,00 zł")</f>
        <v>500,00 zł</v>
      </c>
      <c r="P439" s="74">
        <v>239</v>
      </c>
      <c r="Q439" t="str">
        <f>"Zmniejszenie w dziale "&amp;B439&amp;" w rozdziale "&amp;D439&amp;" w paragrafie "&amp;F439&amp;" wydatku o "&amp;TEXT((M439*-1),"# ##0,00 zł")</f>
        <v>Zmniejszenie w dziale 852 w rozdziale 85219 w paragrafie 3020 wydatku o 500,00 zł</v>
      </c>
    </row>
    <row r="440" spans="1:17" ht="22" x14ac:dyDescent="0.35">
      <c r="A440" s="14">
        <v>436</v>
      </c>
      <c r="B440" s="15" t="s">
        <v>245</v>
      </c>
      <c r="C440" s="16" t="s">
        <v>246</v>
      </c>
      <c r="D440" s="68" t="str">
        <f>D439</f>
        <v>85219</v>
      </c>
      <c r="E440" s="26"/>
      <c r="F440" s="27" t="s">
        <v>258</v>
      </c>
      <c r="G440" s="28" t="s">
        <v>259</v>
      </c>
      <c r="H440" s="29">
        <v>0</v>
      </c>
      <c r="I440" s="29">
        <v>9500</v>
      </c>
      <c r="J440" s="30"/>
      <c r="K440" s="29">
        <v>0</v>
      </c>
      <c r="L440" s="30">
        <f>K440</f>
        <v>0</v>
      </c>
      <c r="M440" s="30">
        <f>-1*(K440-L440)</f>
        <v>0</v>
      </c>
      <c r="N440" s="31" t="e">
        <f>M440/K440</f>
        <v>#DIV/0!</v>
      </c>
      <c r="O440" s="71"/>
    </row>
    <row r="441" spans="1:17" ht="22" x14ac:dyDescent="0.35">
      <c r="A441" s="14">
        <v>437</v>
      </c>
      <c r="B441" s="15" t="s">
        <v>245</v>
      </c>
      <c r="C441" s="16" t="s">
        <v>246</v>
      </c>
      <c r="D441" s="68" t="str">
        <f>D440</f>
        <v>85219</v>
      </c>
      <c r="E441" s="26"/>
      <c r="F441" s="27" t="s">
        <v>108</v>
      </c>
      <c r="G441" s="28" t="s">
        <v>109</v>
      </c>
      <c r="H441" s="29">
        <v>822409.2</v>
      </c>
      <c r="I441" s="29">
        <v>966052.94</v>
      </c>
      <c r="J441" s="30"/>
      <c r="K441" s="29">
        <v>1073218</v>
      </c>
      <c r="L441" s="30">
        <f>K441-(K441*5%)</f>
        <v>1019557.1</v>
      </c>
      <c r="M441" s="30">
        <f>-1*(K441-L441)</f>
        <v>-53660.900000000023</v>
      </c>
      <c r="N441" s="31">
        <f>M441/K441</f>
        <v>-5.0000000000000024E-2</v>
      </c>
      <c r="O441" s="71" t="str">
        <f>TEXT((M441*-1),"# ##0,00 zł")</f>
        <v>53 660,90 zł</v>
      </c>
      <c r="P441" s="74">
        <v>240</v>
      </c>
      <c r="Q441" t="str">
        <f>"Zmniejszenie w dziale "&amp;B441&amp;" w rozdziale "&amp;D441&amp;" w paragrafie "&amp;F441&amp;" wydatku o "&amp;TEXT((M441*-1),"# ##0,00 zł")</f>
        <v>Zmniejszenie w dziale 852 w rozdziale 85219 w paragrafie 4010 wydatku o 53 660,90 zł</v>
      </c>
    </row>
    <row r="442" spans="1:17" ht="22" x14ac:dyDescent="0.35">
      <c r="A442" s="14">
        <v>438</v>
      </c>
      <c r="B442" s="15" t="s">
        <v>245</v>
      </c>
      <c r="C442" s="16" t="s">
        <v>246</v>
      </c>
      <c r="D442" s="68" t="str">
        <f>D441</f>
        <v>85219</v>
      </c>
      <c r="E442" s="26"/>
      <c r="F442" s="27" t="s">
        <v>118</v>
      </c>
      <c r="G442" s="28" t="s">
        <v>119</v>
      </c>
      <c r="H442" s="29">
        <v>60547.32</v>
      </c>
      <c r="I442" s="29">
        <v>63674.720000000001</v>
      </c>
      <c r="J442" s="30"/>
      <c r="K442" s="29">
        <v>79900</v>
      </c>
      <c r="L442" s="30">
        <f>K442-(K442*5%)</f>
        <v>75905</v>
      </c>
      <c r="M442" s="30">
        <f>-1*(K442-L442)</f>
        <v>-3995</v>
      </c>
      <c r="N442" s="31">
        <f>M442/K442</f>
        <v>-0.05</v>
      </c>
      <c r="O442" s="71" t="str">
        <f>TEXT((M442*-1),"# ##0,00 zł")</f>
        <v>3 995,00 zł</v>
      </c>
      <c r="P442" s="74">
        <v>241</v>
      </c>
      <c r="Q442" t="str">
        <f>"Zmniejszenie w dziale "&amp;B442&amp;" w rozdziale "&amp;D442&amp;" w paragrafie "&amp;F442&amp;" wydatku o "&amp;TEXT((M442*-1),"# ##0,00 zł")</f>
        <v>Zmniejszenie w dziale 852 w rozdziale 85219 w paragrafie 4040 wydatku o 3 995,00 zł</v>
      </c>
    </row>
    <row r="443" spans="1:17" ht="22" x14ac:dyDescent="0.35">
      <c r="A443" s="14">
        <v>439</v>
      </c>
      <c r="B443" s="15" t="s">
        <v>245</v>
      </c>
      <c r="C443" s="16" t="s">
        <v>246</v>
      </c>
      <c r="D443" s="68" t="str">
        <f>D442</f>
        <v>85219</v>
      </c>
      <c r="E443" s="26"/>
      <c r="F443" s="27" t="s">
        <v>32</v>
      </c>
      <c r="G443" s="28" t="s">
        <v>33</v>
      </c>
      <c r="H443" s="29">
        <v>131950.42000000001</v>
      </c>
      <c r="I443" s="29">
        <v>189984</v>
      </c>
      <c r="J443" s="30"/>
      <c r="K443" s="29">
        <v>194434.12</v>
      </c>
      <c r="L443" s="30">
        <f>K443-(K443*5%)</f>
        <v>184712.41399999999</v>
      </c>
      <c r="M443" s="30">
        <f>-1*(K443-L443)</f>
        <v>-9721.7060000000056</v>
      </c>
      <c r="N443" s="31">
        <f>M443/K443</f>
        <v>-5.0000000000000031E-2</v>
      </c>
      <c r="O443" s="71" t="str">
        <f>TEXT((M443*-1),"# ##0,00 zł")</f>
        <v>9 721,71 zł</v>
      </c>
      <c r="P443" s="74">
        <v>242</v>
      </c>
      <c r="Q443" t="str">
        <f>"Zmniejszenie w dziale "&amp;B443&amp;" w rozdziale "&amp;D443&amp;" w paragrafie "&amp;F443&amp;" wydatku o "&amp;TEXT((M443*-1),"# ##0,00 zł")</f>
        <v>Zmniejszenie w dziale 852 w rozdziale 85219 w paragrafie 4110 wydatku o 9 721,71 zł</v>
      </c>
    </row>
    <row r="444" spans="1:17" ht="22" x14ac:dyDescent="0.35">
      <c r="A444" s="14">
        <v>440</v>
      </c>
      <c r="B444" s="15" t="s">
        <v>245</v>
      </c>
      <c r="C444" s="16" t="s">
        <v>246</v>
      </c>
      <c r="D444" s="68" t="str">
        <f>D443</f>
        <v>85219</v>
      </c>
      <c r="E444" s="26"/>
      <c r="F444" s="27" t="s">
        <v>34</v>
      </c>
      <c r="G444" s="28" t="s">
        <v>35</v>
      </c>
      <c r="H444" s="29">
        <v>10503.17</v>
      </c>
      <c r="I444" s="29">
        <v>25613</v>
      </c>
      <c r="J444" s="30"/>
      <c r="K444" s="29">
        <v>24987.55</v>
      </c>
      <c r="L444" s="30">
        <f>K444-(K444*5%)</f>
        <v>23738.172500000001</v>
      </c>
      <c r="M444" s="30">
        <f>-1*(K444-L444)</f>
        <v>-1249.3774999999987</v>
      </c>
      <c r="N444" s="31">
        <f>M444/K444</f>
        <v>-4.9999999999999947E-2</v>
      </c>
      <c r="O444" s="71" t="str">
        <f>TEXT((M444*-1),"# ##0,00 zł")</f>
        <v>1 249,38 zł</v>
      </c>
      <c r="P444" s="74">
        <v>243</v>
      </c>
      <c r="Q444" t="str">
        <f>"Zmniejszenie w dziale "&amp;B444&amp;" w rozdziale "&amp;D444&amp;" w paragrafie "&amp;F444&amp;" wydatku o "&amp;TEXT((M444*-1),"# ##0,00 zł")</f>
        <v>Zmniejszenie w dziale 852 w rozdziale 85219 w paragrafie 4120 wydatku o 1 249,38 zł</v>
      </c>
    </row>
    <row r="445" spans="1:17" ht="22" x14ac:dyDescent="0.35">
      <c r="A445" s="14">
        <v>441</v>
      </c>
      <c r="B445" s="15" t="s">
        <v>245</v>
      </c>
      <c r="C445" s="16" t="s">
        <v>246</v>
      </c>
      <c r="D445" s="68" t="str">
        <f>D444</f>
        <v>85219</v>
      </c>
      <c r="E445" s="26"/>
      <c r="F445" s="27" t="s">
        <v>36</v>
      </c>
      <c r="G445" s="28" t="s">
        <v>37</v>
      </c>
      <c r="H445" s="29">
        <v>17777</v>
      </c>
      <c r="I445" s="29">
        <v>32000</v>
      </c>
      <c r="J445" s="30"/>
      <c r="K445" s="29">
        <v>18000</v>
      </c>
      <c r="L445" s="30">
        <f>K445-(K445*5%)</f>
        <v>17100</v>
      </c>
      <c r="M445" s="30">
        <f>-1*(K445-L445)</f>
        <v>-900</v>
      </c>
      <c r="N445" s="31">
        <f>M445/K445</f>
        <v>-0.05</v>
      </c>
      <c r="O445" s="71" t="str">
        <f>TEXT((M445*-1),"# ##0,00 zł")</f>
        <v>900,00 zł</v>
      </c>
      <c r="P445" s="74">
        <v>244</v>
      </c>
      <c r="Q445" t="str">
        <f>"Zmniejszenie w dziale "&amp;B445&amp;" w rozdziale "&amp;D445&amp;" w paragrafie "&amp;F445&amp;" wydatku o "&amp;TEXT((M445*-1),"# ##0,00 zł")</f>
        <v>Zmniejszenie w dziale 852 w rozdziale 85219 w paragrafie 4170 wydatku o 900,00 zł</v>
      </c>
    </row>
    <row r="446" spans="1:17" ht="22" x14ac:dyDescent="0.35">
      <c r="A446" s="14">
        <v>442</v>
      </c>
      <c r="B446" s="15" t="s">
        <v>245</v>
      </c>
      <c r="C446" s="16" t="s">
        <v>246</v>
      </c>
      <c r="D446" s="68" t="str">
        <f>D445</f>
        <v>85219</v>
      </c>
      <c r="E446" s="26"/>
      <c r="F446" s="27" t="s">
        <v>72</v>
      </c>
      <c r="G446" s="28" t="s">
        <v>73</v>
      </c>
      <c r="H446" s="29">
        <v>54508.54</v>
      </c>
      <c r="I446" s="29">
        <v>140993</v>
      </c>
      <c r="J446" s="30"/>
      <c r="K446" s="29">
        <v>93800</v>
      </c>
      <c r="L446" s="30">
        <f>K446-(K446*5%)</f>
        <v>89110</v>
      </c>
      <c r="M446" s="30">
        <f>-1*(K446-L446)</f>
        <v>-4690</v>
      </c>
      <c r="N446" s="31">
        <f>M446/K446</f>
        <v>-0.05</v>
      </c>
      <c r="O446" s="71" t="str">
        <f>TEXT((M446*-1),"# ##0,00 zł")</f>
        <v>4 690,00 zł</v>
      </c>
      <c r="P446" s="74">
        <v>245</v>
      </c>
      <c r="Q446" t="str">
        <f>"Zmniejszenie w dziale "&amp;B446&amp;" w rozdziale "&amp;D446&amp;" w paragrafie "&amp;F446&amp;" wydatku o "&amp;TEXT((M446*-1),"# ##0,00 zł")</f>
        <v>Zmniejszenie w dziale 852 w rozdziale 85219 w paragrafie 4210 wydatku o 4 690,00 zł</v>
      </c>
    </row>
    <row r="447" spans="1:17" ht="22" x14ac:dyDescent="0.35">
      <c r="A447" s="14">
        <v>443</v>
      </c>
      <c r="B447" s="15" t="s">
        <v>245</v>
      </c>
      <c r="C447" s="16" t="s">
        <v>246</v>
      </c>
      <c r="D447" s="68" t="str">
        <f>D446</f>
        <v>85219</v>
      </c>
      <c r="E447" s="26"/>
      <c r="F447" s="27" t="s">
        <v>82</v>
      </c>
      <c r="G447" s="28" t="s">
        <v>83</v>
      </c>
      <c r="H447" s="29">
        <v>4340.75</v>
      </c>
      <c r="I447" s="29">
        <v>4000</v>
      </c>
      <c r="J447" s="30"/>
      <c r="K447" s="29">
        <v>3600</v>
      </c>
      <c r="L447" s="30">
        <f>K447-(K447*5%)</f>
        <v>3420</v>
      </c>
      <c r="M447" s="30">
        <f>-1*(K447-L447)</f>
        <v>-180</v>
      </c>
      <c r="N447" s="31">
        <f>M447/K447</f>
        <v>-0.05</v>
      </c>
      <c r="O447" s="71" t="str">
        <f>TEXT((M447*-1),"# ##0,00 zł")</f>
        <v>180,00 zł</v>
      </c>
      <c r="P447" s="74">
        <v>246</v>
      </c>
      <c r="Q447" t="str">
        <f>"Zmniejszenie w dziale "&amp;B447&amp;" w rozdziale "&amp;D447&amp;" w paragrafie "&amp;F447&amp;" wydatku o "&amp;TEXT((M447*-1),"# ##0,00 zł")</f>
        <v>Zmniejszenie w dziale 852 w rozdziale 85219 w paragrafie 4260 wydatku o 180,00 zł</v>
      </c>
    </row>
    <row r="448" spans="1:17" ht="44" x14ac:dyDescent="0.35">
      <c r="A448" s="14">
        <v>444</v>
      </c>
      <c r="B448" s="15" t="s">
        <v>245</v>
      </c>
      <c r="C448" s="16" t="s">
        <v>246</v>
      </c>
      <c r="D448" s="68" t="str">
        <f>D447</f>
        <v>85219</v>
      </c>
      <c r="E448" s="26"/>
      <c r="F448" s="27" t="s">
        <v>124</v>
      </c>
      <c r="G448" s="28" t="s">
        <v>125</v>
      </c>
      <c r="H448" s="29">
        <v>1884</v>
      </c>
      <c r="I448" s="29">
        <v>3067</v>
      </c>
      <c r="J448" s="30"/>
      <c r="K448" s="29">
        <v>1500</v>
      </c>
      <c r="L448" s="30">
        <f>K448-(K448*5%)</f>
        <v>1425</v>
      </c>
      <c r="M448" s="30">
        <f>-1*(K448-L448)</f>
        <v>-75</v>
      </c>
      <c r="N448" s="31">
        <f>M448/K448</f>
        <v>-0.05</v>
      </c>
      <c r="O448" s="71" t="str">
        <f>TEXT((M448*-1),"# ##0,00 zł")</f>
        <v>75,00 zł</v>
      </c>
      <c r="P448" s="74">
        <v>247</v>
      </c>
      <c r="Q448" t="str">
        <f>"Zmniejszenie w dziale "&amp;B448&amp;" w rozdziale "&amp;D448&amp;" w paragrafie "&amp;F448&amp;" wydatku o "&amp;TEXT((M448*-1),"# ##0,00 zł")</f>
        <v>Zmniejszenie w dziale 852 w rozdziale 85219 w paragrafie 4280 wydatku o 75,00 zł</v>
      </c>
    </row>
    <row r="449" spans="1:17" ht="33" x14ac:dyDescent="0.35">
      <c r="A449" s="14">
        <v>445</v>
      </c>
      <c r="B449" s="15" t="s">
        <v>245</v>
      </c>
      <c r="C449" s="16" t="s">
        <v>246</v>
      </c>
      <c r="D449" s="68" t="str">
        <f>D448</f>
        <v>85219</v>
      </c>
      <c r="E449" s="26"/>
      <c r="F449" s="27" t="s">
        <v>44</v>
      </c>
      <c r="G449" s="28" t="s">
        <v>15</v>
      </c>
      <c r="H449" s="29">
        <v>96418</v>
      </c>
      <c r="I449" s="29">
        <v>117537.54</v>
      </c>
      <c r="J449" s="30"/>
      <c r="K449" s="29">
        <v>154460</v>
      </c>
      <c r="L449" s="30">
        <f>K449-(K449*5%)</f>
        <v>146737</v>
      </c>
      <c r="M449" s="30">
        <f>-1*(K449-L449)</f>
        <v>-7723</v>
      </c>
      <c r="N449" s="31">
        <f>M449/K449</f>
        <v>-0.05</v>
      </c>
      <c r="O449" s="71" t="str">
        <f>TEXT((M449*-1),"# ##0,00 zł")</f>
        <v>7 723,00 zł</v>
      </c>
      <c r="P449" s="74">
        <v>248</v>
      </c>
      <c r="Q449" t="str">
        <f>"Zmniejszenie w dziale "&amp;B449&amp;" w rozdziale "&amp;D449&amp;" w paragrafie "&amp;F449&amp;" wydatku o "&amp;TEXT((M449*-1),"# ##0,00 zł")</f>
        <v>Zmniejszenie w dziale 852 w rozdziale 85219 w paragrafie 4300 wydatku o 7 723,00 zł</v>
      </c>
    </row>
    <row r="450" spans="1:17" ht="18" x14ac:dyDescent="0.35">
      <c r="A450" s="14">
        <v>446</v>
      </c>
      <c r="B450" s="15" t="s">
        <v>245</v>
      </c>
      <c r="C450" s="16" t="s">
        <v>246</v>
      </c>
      <c r="D450" s="68" t="str">
        <f>D449</f>
        <v>85219</v>
      </c>
      <c r="E450" s="26"/>
      <c r="F450" s="27" t="s">
        <v>126</v>
      </c>
      <c r="G450" s="28" t="s">
        <v>127</v>
      </c>
      <c r="H450" s="29">
        <v>3172.42</v>
      </c>
      <c r="I450" s="29">
        <v>5000</v>
      </c>
      <c r="J450" s="30"/>
      <c r="K450" s="29">
        <v>3024</v>
      </c>
      <c r="L450" s="30">
        <f>K450-(K450*5%)</f>
        <v>2872.8</v>
      </c>
      <c r="M450" s="30">
        <f>-1*(K450-L450)</f>
        <v>-151.19999999999982</v>
      </c>
      <c r="N450" s="31">
        <f>M450/K450</f>
        <v>-4.999999999999994E-2</v>
      </c>
      <c r="O450" s="71" t="str">
        <f>TEXT((M450*-1),"# ##0,00 zł")</f>
        <v>151,20 zł</v>
      </c>
      <c r="P450" s="74">
        <v>249</v>
      </c>
      <c r="Q450" t="str">
        <f>"Zmniejszenie w dziale "&amp;B450&amp;" w rozdziale "&amp;D450&amp;" w paragrafie "&amp;F450&amp;" wydatku o "&amp;TEXT((M450*-1),"# ##0,00 zł")</f>
        <v>Zmniejszenie w dziale 852 w rozdziale 85219 w paragrafie 4360 wydatku o 151,20 zł</v>
      </c>
    </row>
    <row r="451" spans="1:17" x14ac:dyDescent="0.35">
      <c r="A451" s="14">
        <v>447</v>
      </c>
      <c r="B451" s="15" t="s">
        <v>245</v>
      </c>
      <c r="C451" s="16" t="s">
        <v>246</v>
      </c>
      <c r="D451" s="68" t="str">
        <f>D450</f>
        <v>85219</v>
      </c>
      <c r="E451" s="26"/>
      <c r="F451" s="27" t="s">
        <v>128</v>
      </c>
      <c r="G451" s="28" t="s">
        <v>129</v>
      </c>
      <c r="H451" s="29">
        <v>30630.71</v>
      </c>
      <c r="I451" s="29">
        <v>32077</v>
      </c>
      <c r="J451" s="30"/>
      <c r="K451" s="29">
        <v>16000</v>
      </c>
      <c r="L451" s="30">
        <f>K451-(K451*5%)</f>
        <v>15200</v>
      </c>
      <c r="M451" s="30">
        <f>-1*(K451-L451)</f>
        <v>-800</v>
      </c>
      <c r="N451" s="31">
        <f>M451/K451</f>
        <v>-0.05</v>
      </c>
      <c r="O451" s="71" t="str">
        <f>TEXT((M451*-1),"# ##0,00 zł")</f>
        <v>800,00 zł</v>
      </c>
      <c r="P451" s="74">
        <v>250</v>
      </c>
      <c r="Q451" t="str">
        <f>"Zmniejszenie w dziale "&amp;B451&amp;" w rozdziale "&amp;D451&amp;" w paragrafie "&amp;F451&amp;" wydatku o "&amp;TEXT((M451*-1),"# ##0,00 zł")</f>
        <v>Zmniejszenie w dziale 852 w rozdziale 85219 w paragrafie 4400 wydatku o 800,00 zł</v>
      </c>
    </row>
    <row r="452" spans="1:17" ht="18" x14ac:dyDescent="0.35">
      <c r="A452" s="14">
        <v>448</v>
      </c>
      <c r="B452" s="15" t="s">
        <v>245</v>
      </c>
      <c r="C452" s="16" t="s">
        <v>246</v>
      </c>
      <c r="D452" s="68" t="str">
        <f>D451</f>
        <v>85219</v>
      </c>
      <c r="E452" s="26"/>
      <c r="F452" s="27" t="s">
        <v>130</v>
      </c>
      <c r="G452" s="28" t="s">
        <v>131</v>
      </c>
      <c r="H452" s="29">
        <v>0</v>
      </c>
      <c r="I452" s="29">
        <v>67</v>
      </c>
      <c r="J452" s="30"/>
      <c r="K452" s="29">
        <v>600</v>
      </c>
      <c r="L452" s="30">
        <f>K452-(K452*5%)</f>
        <v>570</v>
      </c>
      <c r="M452" s="30">
        <f>-1*(K452-L452)</f>
        <v>-30</v>
      </c>
      <c r="N452" s="31">
        <f>M452/K452</f>
        <v>-0.05</v>
      </c>
      <c r="O452" s="71" t="str">
        <f>TEXT((M452*-1),"# ##0,00 zł")</f>
        <v>30,00 zł</v>
      </c>
      <c r="P452" s="74">
        <v>251</v>
      </c>
      <c r="Q452" t="str">
        <f>"Zmniejszenie w dziale "&amp;B452&amp;" w rozdziale "&amp;D452&amp;" w paragrafie "&amp;F452&amp;" wydatku o "&amp;TEXT((M452*-1),"# ##0,00 zł")</f>
        <v>Zmniejszenie w dziale 852 w rozdziale 85219 w paragrafie 4410 wydatku o 30,00 zł</v>
      </c>
    </row>
    <row r="453" spans="1:17" ht="22" x14ac:dyDescent="0.35">
      <c r="A453" s="14">
        <v>449</v>
      </c>
      <c r="B453" s="15" t="s">
        <v>245</v>
      </c>
      <c r="C453" s="16" t="s">
        <v>246</v>
      </c>
      <c r="D453" s="68" t="str">
        <f>D452</f>
        <v>85219</v>
      </c>
      <c r="E453" s="26"/>
      <c r="F453" s="27" t="s">
        <v>38</v>
      </c>
      <c r="G453" s="28" t="s">
        <v>39</v>
      </c>
      <c r="H453" s="29">
        <v>3541.98</v>
      </c>
      <c r="I453" s="29">
        <v>3500</v>
      </c>
      <c r="J453" s="30"/>
      <c r="K453" s="29">
        <v>3675</v>
      </c>
      <c r="L453" s="30">
        <f>K453-(K453*5%)</f>
        <v>3491.25</v>
      </c>
      <c r="M453" s="30">
        <f>-1*(K453-L453)</f>
        <v>-183.75</v>
      </c>
      <c r="N453" s="31">
        <f>M453/K453</f>
        <v>-0.05</v>
      </c>
      <c r="O453" s="71" t="str">
        <f>TEXT((M453*-1),"# ##0,00 zł")</f>
        <v>183,75 zł</v>
      </c>
      <c r="P453" s="74">
        <v>252</v>
      </c>
      <c r="Q453" t="str">
        <f>"Zmniejszenie w dziale "&amp;B453&amp;" w rozdziale "&amp;D453&amp;" w paragrafie "&amp;F453&amp;" wydatku o "&amp;TEXT((M453*-1),"# ##0,00 zł")</f>
        <v>Zmniejszenie w dziale 852 w rozdziale 85219 w paragrafie 4430 wydatku o 183,75 zł</v>
      </c>
    </row>
    <row r="454" spans="1:17" ht="18" x14ac:dyDescent="0.35">
      <c r="A454" s="14">
        <v>450</v>
      </c>
      <c r="B454" s="15" t="s">
        <v>245</v>
      </c>
      <c r="C454" s="16" t="s">
        <v>246</v>
      </c>
      <c r="D454" s="68" t="str">
        <f>D453</f>
        <v>85219</v>
      </c>
      <c r="E454" s="26"/>
      <c r="F454" s="27" t="s">
        <v>134</v>
      </c>
      <c r="G454" s="28" t="s">
        <v>135</v>
      </c>
      <c r="H454" s="29">
        <v>20928.509999999998</v>
      </c>
      <c r="I454" s="29">
        <v>23254</v>
      </c>
      <c r="J454" s="30"/>
      <c r="K454" s="29">
        <v>23254</v>
      </c>
      <c r="L454" s="30">
        <f>K454-(K454*5%)</f>
        <v>22091.3</v>
      </c>
      <c r="M454" s="30">
        <f>-1*(K454-L454)</f>
        <v>-1162.7000000000007</v>
      </c>
      <c r="N454" s="31">
        <f>M454/K454</f>
        <v>-5.0000000000000031E-2</v>
      </c>
      <c r="O454" s="71" t="str">
        <f>TEXT((M454*-1),"# ##0,00 zł")</f>
        <v>1 162,70 zł</v>
      </c>
      <c r="P454" s="74">
        <v>253</v>
      </c>
      <c r="Q454" t="str">
        <f>"Zmniejszenie w dziale "&amp;B454&amp;" w rozdziale "&amp;D454&amp;" w paragrafie "&amp;F454&amp;" wydatku o "&amp;TEXT((M454*-1),"# ##0,00 zł")</f>
        <v>Zmniejszenie w dziale 852 w rozdziale 85219 w paragrafie 4440 wydatku o 1 162,70 zł</v>
      </c>
    </row>
    <row r="455" spans="1:17" x14ac:dyDescent="0.35">
      <c r="A455" s="14">
        <v>451</v>
      </c>
      <c r="B455" s="15" t="s">
        <v>245</v>
      </c>
      <c r="C455" s="16" t="s">
        <v>246</v>
      </c>
      <c r="D455" s="68" t="str">
        <f>D454</f>
        <v>85219</v>
      </c>
      <c r="E455" s="26"/>
      <c r="F455" s="50" t="s">
        <v>267</v>
      </c>
      <c r="G455" s="51" t="s">
        <v>268</v>
      </c>
      <c r="H455" s="52">
        <v>0</v>
      </c>
      <c r="I455" s="52">
        <v>8.7899999999999991</v>
      </c>
      <c r="J455" s="33"/>
      <c r="K455" s="52">
        <v>0</v>
      </c>
      <c r="L455" s="53"/>
      <c r="M455" s="30">
        <f>-1*(K455-L455)</f>
        <v>0</v>
      </c>
      <c r="N455" s="31" t="e">
        <f>M455/K455</f>
        <v>#DIV/0!</v>
      </c>
      <c r="O455" s="71"/>
    </row>
    <row r="456" spans="1:17" ht="18" x14ac:dyDescent="0.35">
      <c r="A456" s="14">
        <v>452</v>
      </c>
      <c r="B456" s="15" t="s">
        <v>245</v>
      </c>
      <c r="C456" s="16" t="s">
        <v>246</v>
      </c>
      <c r="D456" s="68" t="str">
        <f>D455</f>
        <v>85219</v>
      </c>
      <c r="E456" s="26"/>
      <c r="F456" s="27" t="s">
        <v>136</v>
      </c>
      <c r="G456" s="28" t="s">
        <v>137</v>
      </c>
      <c r="H456" s="29">
        <v>3422</v>
      </c>
      <c r="I456" s="29">
        <v>3838</v>
      </c>
      <c r="J456" s="30"/>
      <c r="K456" s="29">
        <v>4000</v>
      </c>
      <c r="L456" s="30">
        <f>K456-(K456*5%)</f>
        <v>3800</v>
      </c>
      <c r="M456" s="30">
        <f>-1*(K456-L456)</f>
        <v>-200</v>
      </c>
      <c r="N456" s="31">
        <f>M456/K456</f>
        <v>-0.05</v>
      </c>
      <c r="O456" s="71" t="str">
        <f>TEXT((M456*-1),"# ##0,00 zł")</f>
        <v>200,00 zł</v>
      </c>
      <c r="P456" s="74">
        <v>254</v>
      </c>
      <c r="Q456" t="str">
        <f>"Zmniejszenie w dziale "&amp;B456&amp;" w rozdziale "&amp;D456&amp;" w paragrafie "&amp;F456&amp;" wydatku o "&amp;TEXT((M456*-1),"# ##0,00 zł")</f>
        <v>Zmniejszenie w dziale 852 w rozdziale 85219 w paragrafie 4700 wydatku o 200,00 zł</v>
      </c>
    </row>
    <row r="457" spans="1:17" x14ac:dyDescent="0.35">
      <c r="A457" s="14">
        <v>453</v>
      </c>
      <c r="B457" s="15" t="s">
        <v>245</v>
      </c>
      <c r="C457" s="16" t="s">
        <v>246</v>
      </c>
      <c r="D457" s="68" t="str">
        <f>D456</f>
        <v>85219</v>
      </c>
      <c r="E457" s="26"/>
      <c r="F457" s="27" t="s">
        <v>138</v>
      </c>
      <c r="G457" s="28" t="s">
        <v>139</v>
      </c>
      <c r="H457" s="29">
        <v>0</v>
      </c>
      <c r="I457" s="29">
        <v>0</v>
      </c>
      <c r="J457" s="30"/>
      <c r="K457" s="29">
        <v>13582</v>
      </c>
      <c r="L457" s="30">
        <f>K457-(K457*5%)</f>
        <v>12902.9</v>
      </c>
      <c r="M457" s="30">
        <f>-1*(K457-L457)</f>
        <v>-679.10000000000036</v>
      </c>
      <c r="N457" s="31">
        <f>M457/K457</f>
        <v>-5.0000000000000024E-2</v>
      </c>
      <c r="O457" s="71" t="str">
        <f>TEXT((M457*-1),"# ##0,00 zł")</f>
        <v>679,10 zł</v>
      </c>
      <c r="P457" s="74">
        <v>255</v>
      </c>
      <c r="Q457" t="str">
        <f>"Zmniejszenie w dziale "&amp;B457&amp;" w rozdziale "&amp;D457&amp;" w paragrafie "&amp;F457&amp;" wydatku o "&amp;TEXT((M457*-1),"# ##0,00 zł")</f>
        <v>Zmniejszenie w dziale 852 w rozdziale 85219 w paragrafie 4710 wydatku o 679,10 zł</v>
      </c>
    </row>
    <row r="458" spans="1:17" x14ac:dyDescent="0.35">
      <c r="A458" s="14">
        <v>454</v>
      </c>
      <c r="B458" s="15" t="s">
        <v>245</v>
      </c>
      <c r="C458" s="16" t="s">
        <v>246</v>
      </c>
      <c r="D458" s="16" t="s">
        <v>269</v>
      </c>
      <c r="E458" s="23" t="s">
        <v>269</v>
      </c>
      <c r="F458" s="22"/>
      <c r="G458" s="23" t="s">
        <v>270</v>
      </c>
      <c r="H458" s="24">
        <f>H459</f>
        <v>435435.02</v>
      </c>
      <c r="I458" s="24">
        <f>I459</f>
        <v>483000</v>
      </c>
      <c r="J458" s="25">
        <f>J459</f>
        <v>0</v>
      </c>
      <c r="K458" s="24">
        <f>K459</f>
        <v>852000</v>
      </c>
      <c r="L458" s="25">
        <f>L459</f>
        <v>852000</v>
      </c>
      <c r="M458" s="25">
        <f>M459</f>
        <v>0</v>
      </c>
      <c r="N458" s="25"/>
      <c r="O458" s="71"/>
    </row>
    <row r="459" spans="1:17" x14ac:dyDescent="0.35">
      <c r="A459" s="14">
        <v>455</v>
      </c>
      <c r="B459" s="15" t="s">
        <v>245</v>
      </c>
      <c r="C459" s="16" t="s">
        <v>246</v>
      </c>
      <c r="D459" s="68" t="str">
        <f>D458</f>
        <v>85228</v>
      </c>
      <c r="E459" s="26"/>
      <c r="F459" s="27" t="s">
        <v>44</v>
      </c>
      <c r="G459" s="28" t="s">
        <v>15</v>
      </c>
      <c r="H459" s="29">
        <v>435435.02</v>
      </c>
      <c r="I459" s="29">
        <v>483000</v>
      </c>
      <c r="J459" s="30"/>
      <c r="K459" s="29">
        <v>852000</v>
      </c>
      <c r="L459" s="30">
        <f>K459</f>
        <v>852000</v>
      </c>
      <c r="M459" s="30">
        <f>-1*(K459-L459)</f>
        <v>0</v>
      </c>
      <c r="N459" s="31">
        <f>M459/K459</f>
        <v>0</v>
      </c>
      <c r="O459" s="71"/>
    </row>
    <row r="460" spans="1:17" x14ac:dyDescent="0.35">
      <c r="A460" s="14">
        <v>456</v>
      </c>
      <c r="B460" s="15" t="s">
        <v>245</v>
      </c>
      <c r="C460" s="16" t="s">
        <v>246</v>
      </c>
      <c r="D460" s="16" t="s">
        <v>271</v>
      </c>
      <c r="E460" s="23" t="s">
        <v>271</v>
      </c>
      <c r="F460" s="22"/>
      <c r="G460" s="23" t="s">
        <v>272</v>
      </c>
      <c r="H460" s="24">
        <f>SUM(H461:H463)</f>
        <v>130321.32</v>
      </c>
      <c r="I460" s="24">
        <f>SUM(I461:I463)</f>
        <v>184040.94</v>
      </c>
      <c r="J460" s="25">
        <f>SUM(J461:J463)</f>
        <v>0</v>
      </c>
      <c r="K460" s="24">
        <f>SUM(K461:K463)</f>
        <v>70000</v>
      </c>
      <c r="L460" s="25">
        <f>SUM(L461:L463)</f>
        <v>70000</v>
      </c>
      <c r="M460" s="25">
        <f>SUM(M461:M463)</f>
        <v>0</v>
      </c>
      <c r="N460" s="25"/>
      <c r="O460" s="71"/>
    </row>
    <row r="461" spans="1:17" ht="18" x14ac:dyDescent="0.35">
      <c r="A461" s="14">
        <v>457</v>
      </c>
      <c r="B461" s="15" t="s">
        <v>245</v>
      </c>
      <c r="C461" s="16" t="s">
        <v>246</v>
      </c>
      <c r="D461" s="68" t="str">
        <f>D460</f>
        <v>85230</v>
      </c>
      <c r="E461" s="26"/>
      <c r="F461" s="50" t="s">
        <v>266</v>
      </c>
      <c r="G461" s="51" t="s">
        <v>67</v>
      </c>
      <c r="H461" s="52">
        <v>0</v>
      </c>
      <c r="I461" s="52">
        <v>9027.01</v>
      </c>
      <c r="J461" s="33"/>
      <c r="K461" s="52">
        <v>0</v>
      </c>
      <c r="L461" s="53"/>
      <c r="M461" s="30">
        <f>-1*(K461-L461)</f>
        <v>0</v>
      </c>
      <c r="N461" s="31" t="e">
        <f>M461/K461</f>
        <v>#DIV/0!</v>
      </c>
      <c r="O461" s="71"/>
    </row>
    <row r="462" spans="1:17" ht="22" x14ac:dyDescent="0.35">
      <c r="A462" s="14">
        <v>458</v>
      </c>
      <c r="B462" s="15" t="s">
        <v>245</v>
      </c>
      <c r="C462" s="16" t="s">
        <v>246</v>
      </c>
      <c r="D462" s="68" t="str">
        <f>D461</f>
        <v>85230</v>
      </c>
      <c r="E462" s="26"/>
      <c r="F462" s="27" t="s">
        <v>258</v>
      </c>
      <c r="G462" s="28" t="s">
        <v>259</v>
      </c>
      <c r="H462" s="29">
        <v>130321.32</v>
      </c>
      <c r="I462" s="29">
        <v>175000</v>
      </c>
      <c r="J462" s="30"/>
      <c r="K462" s="29">
        <v>70000</v>
      </c>
      <c r="L462" s="30">
        <f>K462</f>
        <v>70000</v>
      </c>
      <c r="M462" s="30">
        <f>-1*(K462-L462)</f>
        <v>0</v>
      </c>
      <c r="N462" s="31">
        <f>M462/K462</f>
        <v>0</v>
      </c>
      <c r="O462" s="71"/>
    </row>
    <row r="463" spans="1:17" x14ac:dyDescent="0.35">
      <c r="A463" s="14">
        <v>459</v>
      </c>
      <c r="B463" s="15" t="s">
        <v>245</v>
      </c>
      <c r="C463" s="16" t="s">
        <v>246</v>
      </c>
      <c r="D463" s="68" t="str">
        <f>D462</f>
        <v>85230</v>
      </c>
      <c r="E463" s="26"/>
      <c r="F463" s="50" t="s">
        <v>267</v>
      </c>
      <c r="G463" s="51" t="s">
        <v>268</v>
      </c>
      <c r="H463" s="52">
        <v>0</v>
      </c>
      <c r="I463" s="52">
        <v>13.93</v>
      </c>
      <c r="J463" s="33"/>
      <c r="K463" s="52">
        <v>0</v>
      </c>
      <c r="L463" s="53"/>
      <c r="M463" s="30">
        <f>-1*(K463-L463)</f>
        <v>0</v>
      </c>
      <c r="N463" s="31" t="e">
        <f>M463/K463</f>
        <v>#DIV/0!</v>
      </c>
      <c r="O463" s="71"/>
    </row>
    <row r="464" spans="1:17" ht="18" x14ac:dyDescent="0.35">
      <c r="A464" s="14">
        <v>460</v>
      </c>
      <c r="B464" s="15" t="s">
        <v>245</v>
      </c>
      <c r="C464" s="16" t="s">
        <v>246</v>
      </c>
      <c r="D464" s="16" t="s">
        <v>273</v>
      </c>
      <c r="E464" s="23" t="s">
        <v>273</v>
      </c>
      <c r="F464" s="22"/>
      <c r="G464" s="23" t="s">
        <v>31</v>
      </c>
      <c r="H464" s="24">
        <f>SUM(H465:H481)</f>
        <v>136476.51999999999</v>
      </c>
      <c r="I464" s="24">
        <f>SUM(I465:I481)</f>
        <v>48234.94</v>
      </c>
      <c r="J464" s="25">
        <f>SUM(J465:J481)</f>
        <v>0</v>
      </c>
      <c r="K464" s="24">
        <f>SUM(K465:K481)</f>
        <v>32000</v>
      </c>
      <c r="L464" s="25">
        <f>SUM(L465:L481)</f>
        <v>32000</v>
      </c>
      <c r="M464" s="25">
        <f>SUM(M465:M481)</f>
        <v>0</v>
      </c>
      <c r="N464" s="25"/>
      <c r="O464" s="71"/>
    </row>
    <row r="465" spans="1:15" x14ac:dyDescent="0.35">
      <c r="A465" s="14">
        <v>461</v>
      </c>
      <c r="B465" s="15" t="s">
        <v>245</v>
      </c>
      <c r="C465" s="16" t="s">
        <v>246</v>
      </c>
      <c r="D465" s="68" t="str">
        <f>D464</f>
        <v>85295</v>
      </c>
      <c r="E465" s="26"/>
      <c r="F465" s="50" t="s">
        <v>170</v>
      </c>
      <c r="G465" s="51" t="s">
        <v>171</v>
      </c>
      <c r="H465" s="52">
        <v>26500</v>
      </c>
      <c r="I465" s="52">
        <v>31000</v>
      </c>
      <c r="J465" s="33"/>
      <c r="K465" s="52">
        <v>32000</v>
      </c>
      <c r="L465" s="53">
        <f>K465</f>
        <v>32000</v>
      </c>
      <c r="M465" s="30">
        <f>-1*(K465-L465)</f>
        <v>0</v>
      </c>
      <c r="N465" s="31">
        <f>M465/K465</f>
        <v>0</v>
      </c>
      <c r="O465" s="71"/>
    </row>
    <row r="466" spans="1:15" ht="63" x14ac:dyDescent="0.35">
      <c r="A466" s="14">
        <v>462</v>
      </c>
      <c r="B466" s="15" t="s">
        <v>245</v>
      </c>
      <c r="C466" s="16" t="s">
        <v>246</v>
      </c>
      <c r="D466" s="68" t="str">
        <f>D465</f>
        <v>85295</v>
      </c>
      <c r="E466" s="26"/>
      <c r="F466" s="27" t="s">
        <v>258</v>
      </c>
      <c r="G466" s="28" t="s">
        <v>259</v>
      </c>
      <c r="H466" s="29">
        <v>1840.86</v>
      </c>
      <c r="I466" s="29">
        <v>0</v>
      </c>
      <c r="J466" s="30"/>
      <c r="K466" s="29">
        <v>0</v>
      </c>
      <c r="L466" s="30">
        <f>K466</f>
        <v>0</v>
      </c>
      <c r="M466" s="30">
        <f>-1*(K466-L466)</f>
        <v>0</v>
      </c>
      <c r="N466" s="31" t="e">
        <f>M466/K466</f>
        <v>#DIV/0!</v>
      </c>
      <c r="O466" s="71"/>
    </row>
    <row r="467" spans="1:15" ht="36" x14ac:dyDescent="0.35">
      <c r="A467" s="14">
        <v>463</v>
      </c>
      <c r="B467" s="15" t="s">
        <v>245</v>
      </c>
      <c r="C467" s="16" t="s">
        <v>246</v>
      </c>
      <c r="D467" s="68" t="str">
        <f>D466</f>
        <v>85295</v>
      </c>
      <c r="E467" s="26"/>
      <c r="F467" s="27" t="s">
        <v>108</v>
      </c>
      <c r="G467" s="28" t="s">
        <v>109</v>
      </c>
      <c r="H467" s="29">
        <v>0</v>
      </c>
      <c r="I467" s="29">
        <v>4398</v>
      </c>
      <c r="J467" s="30"/>
      <c r="K467" s="29">
        <v>0</v>
      </c>
      <c r="L467" s="30">
        <f>K467</f>
        <v>0</v>
      </c>
      <c r="M467" s="30">
        <f>-1*(K467-L467)</f>
        <v>0</v>
      </c>
      <c r="N467" s="31" t="e">
        <f>M467/K467</f>
        <v>#DIV/0!</v>
      </c>
      <c r="O467" s="71"/>
    </row>
    <row r="468" spans="1:15" ht="18" x14ac:dyDescent="0.35">
      <c r="A468" s="14">
        <v>464</v>
      </c>
      <c r="B468" s="15" t="s">
        <v>245</v>
      </c>
      <c r="C468" s="16" t="s">
        <v>246</v>
      </c>
      <c r="D468" s="68" t="str">
        <f>D467</f>
        <v>85295</v>
      </c>
      <c r="E468" s="26"/>
      <c r="F468" s="27">
        <v>4017</v>
      </c>
      <c r="G468" s="28" t="s">
        <v>109</v>
      </c>
      <c r="H468" s="29">
        <v>56171.28</v>
      </c>
      <c r="I468" s="29">
        <v>0</v>
      </c>
      <c r="J468" s="30"/>
      <c r="K468" s="29">
        <v>0</v>
      </c>
      <c r="L468" s="30">
        <f>K468</f>
        <v>0</v>
      </c>
      <c r="M468" s="30">
        <f>-1*(K468-L468)</f>
        <v>0</v>
      </c>
      <c r="N468" s="31" t="e">
        <f>M468/K468</f>
        <v>#DIV/0!</v>
      </c>
      <c r="O468" s="71"/>
    </row>
    <row r="469" spans="1:15" x14ac:dyDescent="0.35">
      <c r="A469" s="14">
        <v>465</v>
      </c>
      <c r="B469" s="15" t="s">
        <v>245</v>
      </c>
      <c r="C469" s="16" t="s">
        <v>246</v>
      </c>
      <c r="D469" s="68" t="str">
        <f>D468</f>
        <v>85295</v>
      </c>
      <c r="E469" s="26"/>
      <c r="F469" s="27">
        <v>4019</v>
      </c>
      <c r="G469" s="28" t="s">
        <v>109</v>
      </c>
      <c r="H469" s="29">
        <v>7874.77</v>
      </c>
      <c r="I469" s="29">
        <v>0</v>
      </c>
      <c r="J469" s="30"/>
      <c r="K469" s="29">
        <v>0</v>
      </c>
      <c r="L469" s="30">
        <f>K469</f>
        <v>0</v>
      </c>
      <c r="M469" s="30">
        <f>-1*(K469-L469)</f>
        <v>0</v>
      </c>
      <c r="N469" s="31" t="e">
        <f>M469/K469</f>
        <v>#DIV/0!</v>
      </c>
      <c r="O469" s="71"/>
    </row>
    <row r="470" spans="1:15" ht="18" x14ac:dyDescent="0.35">
      <c r="A470" s="14">
        <v>466</v>
      </c>
      <c r="B470" s="15" t="s">
        <v>245</v>
      </c>
      <c r="C470" s="16" t="s">
        <v>246</v>
      </c>
      <c r="D470" s="68" t="str">
        <f>D469</f>
        <v>85295</v>
      </c>
      <c r="E470" s="26"/>
      <c r="F470" s="27" t="s">
        <v>32</v>
      </c>
      <c r="G470" s="28" t="s">
        <v>33</v>
      </c>
      <c r="H470" s="29">
        <v>0</v>
      </c>
      <c r="I470" s="29">
        <v>713.6</v>
      </c>
      <c r="J470" s="30"/>
      <c r="K470" s="29">
        <v>0</v>
      </c>
      <c r="L470" s="30">
        <f>K470</f>
        <v>0</v>
      </c>
      <c r="M470" s="30">
        <f>-1*(K470-L470)</f>
        <v>0</v>
      </c>
      <c r="N470" s="31" t="e">
        <f>M470/K470</f>
        <v>#DIV/0!</v>
      </c>
      <c r="O470" s="71"/>
    </row>
    <row r="471" spans="1:15" x14ac:dyDescent="0.35">
      <c r="A471" s="14">
        <v>467</v>
      </c>
      <c r="B471" s="15" t="s">
        <v>245</v>
      </c>
      <c r="C471" s="16" t="s">
        <v>246</v>
      </c>
      <c r="D471" s="68" t="str">
        <f>D470</f>
        <v>85295</v>
      </c>
      <c r="E471" s="26"/>
      <c r="F471" s="27">
        <v>4117</v>
      </c>
      <c r="G471" s="28" t="s">
        <v>33</v>
      </c>
      <c r="H471" s="29">
        <v>9901.48</v>
      </c>
      <c r="I471" s="29">
        <v>0</v>
      </c>
      <c r="J471" s="30"/>
      <c r="K471" s="29">
        <v>0</v>
      </c>
      <c r="L471" s="30">
        <f>K471</f>
        <v>0</v>
      </c>
      <c r="M471" s="30">
        <f>-1*(K471-L471)</f>
        <v>0</v>
      </c>
      <c r="N471" s="31" t="e">
        <f>M471/K471</f>
        <v>#DIV/0!</v>
      </c>
      <c r="O471" s="71"/>
    </row>
    <row r="472" spans="1:15" x14ac:dyDescent="0.35">
      <c r="A472" s="14">
        <v>468</v>
      </c>
      <c r="B472" s="15" t="s">
        <v>245</v>
      </c>
      <c r="C472" s="16" t="s">
        <v>246</v>
      </c>
      <c r="D472" s="68" t="str">
        <f>D471</f>
        <v>85295</v>
      </c>
      <c r="E472" s="26"/>
      <c r="F472" s="27">
        <v>4119</v>
      </c>
      <c r="G472" s="28" t="s">
        <v>33</v>
      </c>
      <c r="H472" s="29">
        <v>1281</v>
      </c>
      <c r="I472" s="29">
        <v>0</v>
      </c>
      <c r="J472" s="30"/>
      <c r="K472" s="29">
        <v>0</v>
      </c>
      <c r="L472" s="30">
        <f>K472</f>
        <v>0</v>
      </c>
      <c r="M472" s="30">
        <f>-1*(K472-L472)</f>
        <v>0</v>
      </c>
      <c r="N472" s="31" t="e">
        <f>M472/K472</f>
        <v>#DIV/0!</v>
      </c>
      <c r="O472" s="71"/>
    </row>
    <row r="473" spans="1:15" x14ac:dyDescent="0.35">
      <c r="A473" s="14">
        <v>469</v>
      </c>
      <c r="B473" s="15" t="s">
        <v>245</v>
      </c>
      <c r="C473" s="16" t="s">
        <v>246</v>
      </c>
      <c r="D473" s="68" t="str">
        <f>D472</f>
        <v>85295</v>
      </c>
      <c r="E473" s="26"/>
      <c r="F473" s="27" t="s">
        <v>34</v>
      </c>
      <c r="G473" s="28" t="s">
        <v>35</v>
      </c>
      <c r="H473" s="29">
        <v>0</v>
      </c>
      <c r="I473" s="29">
        <v>97</v>
      </c>
      <c r="J473" s="30"/>
      <c r="K473" s="29">
        <v>0</v>
      </c>
      <c r="L473" s="30">
        <f>K473</f>
        <v>0</v>
      </c>
      <c r="M473" s="30">
        <f>-1*(K473-L473)</f>
        <v>0</v>
      </c>
      <c r="N473" s="31" t="e">
        <f>M473/K473</f>
        <v>#DIV/0!</v>
      </c>
      <c r="O473" s="71"/>
    </row>
    <row r="474" spans="1:15" x14ac:dyDescent="0.35">
      <c r="A474" s="14">
        <v>470</v>
      </c>
      <c r="B474" s="15" t="s">
        <v>245</v>
      </c>
      <c r="C474" s="16" t="s">
        <v>246</v>
      </c>
      <c r="D474" s="68" t="str">
        <f>D473</f>
        <v>85295</v>
      </c>
      <c r="E474" s="26"/>
      <c r="F474" s="27">
        <v>4127</v>
      </c>
      <c r="G474" s="28" t="s">
        <v>35</v>
      </c>
      <c r="H474" s="29">
        <v>1156.31</v>
      </c>
      <c r="I474" s="29">
        <v>0</v>
      </c>
      <c r="J474" s="30"/>
      <c r="K474" s="29">
        <v>0</v>
      </c>
      <c r="L474" s="30">
        <f>K474</f>
        <v>0</v>
      </c>
      <c r="M474" s="30">
        <f>-1*(K474-L474)</f>
        <v>0</v>
      </c>
      <c r="N474" s="31" t="e">
        <f>M474/K474</f>
        <v>#DIV/0!</v>
      </c>
      <c r="O474" s="71"/>
    </row>
    <row r="475" spans="1:15" x14ac:dyDescent="0.35">
      <c r="A475" s="14">
        <v>471</v>
      </c>
      <c r="B475" s="15" t="s">
        <v>245</v>
      </c>
      <c r="C475" s="16" t="s">
        <v>246</v>
      </c>
      <c r="D475" s="68" t="str">
        <f>D474</f>
        <v>85295</v>
      </c>
      <c r="E475" s="26"/>
      <c r="F475" s="27">
        <v>4129</v>
      </c>
      <c r="G475" s="28" t="s">
        <v>35</v>
      </c>
      <c r="H475" s="29">
        <v>128.47999999999999</v>
      </c>
      <c r="I475" s="29">
        <v>0</v>
      </c>
      <c r="J475" s="30"/>
      <c r="K475" s="29">
        <v>0</v>
      </c>
      <c r="L475" s="30">
        <f>K475</f>
        <v>0</v>
      </c>
      <c r="M475" s="30">
        <f>-1*(K475-L475)</f>
        <v>0</v>
      </c>
      <c r="N475" s="31" t="e">
        <f>M475/K475</f>
        <v>#DIV/0!</v>
      </c>
      <c r="O475" s="71"/>
    </row>
    <row r="476" spans="1:15" ht="18" x14ac:dyDescent="0.35">
      <c r="A476" s="14">
        <v>472</v>
      </c>
      <c r="B476" s="15" t="s">
        <v>245</v>
      </c>
      <c r="C476" s="16" t="s">
        <v>246</v>
      </c>
      <c r="D476" s="68" t="str">
        <f>D475</f>
        <v>85295</v>
      </c>
      <c r="E476" s="26"/>
      <c r="F476" s="27">
        <v>4210</v>
      </c>
      <c r="G476" s="28" t="s">
        <v>73</v>
      </c>
      <c r="H476" s="29">
        <v>0</v>
      </c>
      <c r="I476" s="29">
        <v>100</v>
      </c>
      <c r="J476" s="30"/>
      <c r="K476" s="29">
        <v>0</v>
      </c>
      <c r="L476" s="30">
        <f>K476</f>
        <v>0</v>
      </c>
      <c r="M476" s="30">
        <f>-1*(K476-L476)</f>
        <v>0</v>
      </c>
      <c r="N476" s="31" t="e">
        <f>M476/K476</f>
        <v>#DIV/0!</v>
      </c>
      <c r="O476" s="71"/>
    </row>
    <row r="477" spans="1:15" x14ac:dyDescent="0.35">
      <c r="A477" s="14">
        <v>473</v>
      </c>
      <c r="B477" s="15" t="s">
        <v>245</v>
      </c>
      <c r="C477" s="16" t="s">
        <v>246</v>
      </c>
      <c r="D477" s="68" t="str">
        <f>D476</f>
        <v>85295</v>
      </c>
      <c r="E477" s="26"/>
      <c r="F477" s="27">
        <v>4217</v>
      </c>
      <c r="G477" s="28" t="s">
        <v>73</v>
      </c>
      <c r="H477" s="29">
        <v>20833.09</v>
      </c>
      <c r="I477" s="29">
        <v>0</v>
      </c>
      <c r="J477" s="30"/>
      <c r="K477" s="29">
        <v>0</v>
      </c>
      <c r="L477" s="30">
        <f>K477</f>
        <v>0</v>
      </c>
      <c r="M477" s="30">
        <f>-1*(K477-L477)</f>
        <v>0</v>
      </c>
      <c r="N477" s="31" t="e">
        <f>M477/K477</f>
        <v>#DIV/0!</v>
      </c>
      <c r="O477" s="71"/>
    </row>
    <row r="478" spans="1:15" ht="54" x14ac:dyDescent="0.35">
      <c r="A478" s="14">
        <v>474</v>
      </c>
      <c r="B478" s="15" t="s">
        <v>245</v>
      </c>
      <c r="C478" s="16" t="s">
        <v>246</v>
      </c>
      <c r="D478" s="68" t="str">
        <f>D477</f>
        <v>85295</v>
      </c>
      <c r="E478" s="26"/>
      <c r="F478" s="27">
        <v>4219</v>
      </c>
      <c r="G478" s="28" t="s">
        <v>73</v>
      </c>
      <c r="H478" s="29">
        <v>6709.25</v>
      </c>
      <c r="I478" s="29">
        <v>0</v>
      </c>
      <c r="J478" s="30"/>
      <c r="K478" s="29">
        <v>0</v>
      </c>
      <c r="L478" s="30">
        <f>K478</f>
        <v>0</v>
      </c>
      <c r="M478" s="30">
        <f>-1*(K478-L478)</f>
        <v>0</v>
      </c>
      <c r="N478" s="31" t="e">
        <f>M478/K478</f>
        <v>#DIV/0!</v>
      </c>
      <c r="O478" s="71"/>
    </row>
    <row r="479" spans="1:15" x14ac:dyDescent="0.35">
      <c r="A479" s="14">
        <v>475</v>
      </c>
      <c r="B479" s="15" t="s">
        <v>245</v>
      </c>
      <c r="C479" s="16" t="s">
        <v>246</v>
      </c>
      <c r="D479" s="68" t="str">
        <f>D478</f>
        <v>85295</v>
      </c>
      <c r="E479" s="26"/>
      <c r="F479" s="27">
        <v>4300</v>
      </c>
      <c r="G479" s="28" t="s">
        <v>15</v>
      </c>
      <c r="H479" s="29">
        <v>0</v>
      </c>
      <c r="I479" s="29">
        <v>11926.34</v>
      </c>
      <c r="J479" s="30"/>
      <c r="K479" s="29">
        <v>0</v>
      </c>
      <c r="L479" s="30">
        <f>K479</f>
        <v>0</v>
      </c>
      <c r="M479" s="30">
        <f>-1*(K479-L479)</f>
        <v>0</v>
      </c>
      <c r="N479" s="31" t="e">
        <f>M479/K479</f>
        <v>#DIV/0!</v>
      </c>
      <c r="O479" s="71"/>
    </row>
    <row r="480" spans="1:15" x14ac:dyDescent="0.35">
      <c r="A480" s="14">
        <v>476</v>
      </c>
      <c r="B480" s="15" t="s">
        <v>245</v>
      </c>
      <c r="C480" s="16" t="s">
        <v>246</v>
      </c>
      <c r="D480" s="68" t="str">
        <f>D479</f>
        <v>85295</v>
      </c>
      <c r="E480" s="26"/>
      <c r="F480" s="27">
        <v>4307</v>
      </c>
      <c r="G480" s="28" t="s">
        <v>15</v>
      </c>
      <c r="H480" s="29">
        <v>3853.15</v>
      </c>
      <c r="I480" s="29">
        <v>0</v>
      </c>
      <c r="J480" s="30"/>
      <c r="K480" s="29">
        <v>0</v>
      </c>
      <c r="L480" s="30">
        <f>K480</f>
        <v>0</v>
      </c>
      <c r="M480" s="30">
        <f>-1*(K480-L480)</f>
        <v>0</v>
      </c>
      <c r="N480" s="31" t="e">
        <f>M480/K480</f>
        <v>#DIV/0!</v>
      </c>
      <c r="O480" s="71"/>
    </row>
    <row r="481" spans="1:17" x14ac:dyDescent="0.35">
      <c r="A481" s="14">
        <v>477</v>
      </c>
      <c r="B481" s="15" t="s">
        <v>245</v>
      </c>
      <c r="C481" s="16" t="s">
        <v>246</v>
      </c>
      <c r="D481" s="68" t="str">
        <f>D480</f>
        <v>85295</v>
      </c>
      <c r="E481" s="26"/>
      <c r="F481" s="27">
        <v>4309</v>
      </c>
      <c r="G481" s="28" t="s">
        <v>15</v>
      </c>
      <c r="H481" s="29">
        <v>226.85</v>
      </c>
      <c r="I481" s="29">
        <v>0</v>
      </c>
      <c r="J481" s="30"/>
      <c r="K481" s="29">
        <v>0</v>
      </c>
      <c r="L481" s="30">
        <f>K481</f>
        <v>0</v>
      </c>
      <c r="M481" s="30">
        <f>-1*(K481-L481)</f>
        <v>0</v>
      </c>
      <c r="N481" s="31" t="e">
        <f>M481/K481</f>
        <v>#DIV/0!</v>
      </c>
      <c r="O481" s="71"/>
    </row>
    <row r="482" spans="1:17" ht="18" x14ac:dyDescent="0.35">
      <c r="A482" s="14">
        <v>478</v>
      </c>
      <c r="B482" s="15" t="s">
        <v>274</v>
      </c>
      <c r="C482" s="39" t="s">
        <v>275</v>
      </c>
      <c r="D482" s="39"/>
      <c r="E482" s="17"/>
      <c r="F482" s="18"/>
      <c r="G482" s="16" t="s">
        <v>275</v>
      </c>
      <c r="H482" s="19">
        <f>H483+H485+H487</f>
        <v>317421.54000000004</v>
      </c>
      <c r="I482" s="19">
        <f>I483+I485+I487</f>
        <v>426363</v>
      </c>
      <c r="J482" s="20">
        <f>J483+J485+J487</f>
        <v>0</v>
      </c>
      <c r="K482" s="19">
        <f>K483+K485+K487</f>
        <v>419890.62</v>
      </c>
      <c r="L482" s="20">
        <f>L483+L485+L487</f>
        <v>398896.08900000004</v>
      </c>
      <c r="M482" s="20">
        <f>M483+M485+M487</f>
        <v>-20994.530999999988</v>
      </c>
      <c r="N482" s="20"/>
      <c r="O482" s="71"/>
    </row>
    <row r="483" spans="1:17" x14ac:dyDescent="0.35">
      <c r="A483" s="14">
        <v>479</v>
      </c>
      <c r="B483" s="15" t="s">
        <v>274</v>
      </c>
      <c r="C483" s="39" t="s">
        <v>275</v>
      </c>
      <c r="D483" s="39" t="s">
        <v>276</v>
      </c>
      <c r="E483" s="23" t="s">
        <v>276</v>
      </c>
      <c r="F483" s="22"/>
      <c r="G483" s="23" t="s">
        <v>277</v>
      </c>
      <c r="H483" s="24">
        <f>H484</f>
        <v>31398</v>
      </c>
      <c r="I483" s="24">
        <f>I484</f>
        <v>86400</v>
      </c>
      <c r="J483" s="25">
        <f>J484</f>
        <v>0</v>
      </c>
      <c r="K483" s="24">
        <f>K484</f>
        <v>100000</v>
      </c>
      <c r="L483" s="25">
        <f>L484</f>
        <v>95000</v>
      </c>
      <c r="M483" s="25">
        <f>M484</f>
        <v>-5000</v>
      </c>
      <c r="N483" s="25"/>
      <c r="O483" s="71"/>
    </row>
    <row r="484" spans="1:17" ht="18" x14ac:dyDescent="0.35">
      <c r="A484" s="14">
        <v>480</v>
      </c>
      <c r="B484" s="15" t="s">
        <v>274</v>
      </c>
      <c r="C484" s="39" t="s">
        <v>275</v>
      </c>
      <c r="D484" s="68" t="str">
        <f>D483</f>
        <v>85326</v>
      </c>
      <c r="E484" s="26"/>
      <c r="F484" s="27" t="s">
        <v>44</v>
      </c>
      <c r="G484" s="28" t="s">
        <v>15</v>
      </c>
      <c r="H484" s="29">
        <v>31398</v>
      </c>
      <c r="I484" s="29">
        <v>86400</v>
      </c>
      <c r="J484" s="30"/>
      <c r="K484" s="29">
        <v>100000</v>
      </c>
      <c r="L484" s="30">
        <f>K484-(K484*5%)</f>
        <v>95000</v>
      </c>
      <c r="M484" s="30">
        <f>-1*(K484-L484)</f>
        <v>-5000</v>
      </c>
      <c r="N484" s="31">
        <f>M484/K484</f>
        <v>-0.05</v>
      </c>
      <c r="O484" s="71" t="str">
        <f>TEXT((M484*-1),"# ##0,00 zł")</f>
        <v>5 000,00 zł</v>
      </c>
      <c r="P484" s="74">
        <v>256</v>
      </c>
      <c r="Q484" t="str">
        <f>"Zmniejszenie w dziale "&amp;B484&amp;" w rozdziale "&amp;D484&amp;" w paragrafie "&amp;F484&amp;" wydatku o "&amp;TEXT((M484*-1),"# ##0,00 zł")</f>
        <v>Zmniejszenie w dziale 853 w rozdziale 85326 w paragrafie 4300 wydatku o 5 000,00 zł</v>
      </c>
    </row>
    <row r="485" spans="1:17" x14ac:dyDescent="0.35">
      <c r="A485" s="14">
        <v>481</v>
      </c>
      <c r="B485" s="15" t="s">
        <v>274</v>
      </c>
      <c r="C485" s="39" t="s">
        <v>275</v>
      </c>
      <c r="D485" s="39">
        <v>85334</v>
      </c>
      <c r="E485" s="23">
        <v>85334</v>
      </c>
      <c r="F485" s="22"/>
      <c r="G485" s="23" t="s">
        <v>278</v>
      </c>
      <c r="H485" s="24">
        <f>H486</f>
        <v>0</v>
      </c>
      <c r="I485" s="24">
        <f>I486</f>
        <v>0</v>
      </c>
      <c r="J485" s="25">
        <f>J486</f>
        <v>0</v>
      </c>
      <c r="K485" s="24">
        <f>K486</f>
        <v>12000</v>
      </c>
      <c r="L485" s="25">
        <f>L486</f>
        <v>11400</v>
      </c>
      <c r="M485" s="25">
        <f>M486</f>
        <v>-600</v>
      </c>
      <c r="N485" s="25"/>
      <c r="O485" s="71"/>
    </row>
    <row r="486" spans="1:17" x14ac:dyDescent="0.35">
      <c r="A486" s="14">
        <v>482</v>
      </c>
      <c r="B486" s="15" t="s">
        <v>274</v>
      </c>
      <c r="C486" s="39" t="s">
        <v>275</v>
      </c>
      <c r="D486" s="68">
        <f>D485</f>
        <v>85334</v>
      </c>
      <c r="E486" s="26"/>
      <c r="F486" s="27" t="s">
        <v>18</v>
      </c>
      <c r="G486" s="28" t="s">
        <v>19</v>
      </c>
      <c r="H486" s="29">
        <v>0</v>
      </c>
      <c r="I486" s="29">
        <v>0</v>
      </c>
      <c r="J486" s="30"/>
      <c r="K486" s="29">
        <v>12000</v>
      </c>
      <c r="L486" s="30">
        <f>K486-(K486*5%)</f>
        <v>11400</v>
      </c>
      <c r="M486" s="30">
        <f>-1*(K486-L486)</f>
        <v>-600</v>
      </c>
      <c r="N486" s="31">
        <f>M486/K486</f>
        <v>-0.05</v>
      </c>
      <c r="O486" s="71" t="str">
        <f>TEXT((M486*-1),"# ##0,00 zł")</f>
        <v>600,00 zł</v>
      </c>
      <c r="P486" s="74">
        <v>257</v>
      </c>
      <c r="Q486" t="str">
        <f>"Zmniejszenie w dziale "&amp;B486&amp;" w rozdziale "&amp;D486&amp;" w paragrafie "&amp;F486&amp;" wydatku o "&amp;TEXT((M486*-1),"# ##0,00 zł")</f>
        <v>Zmniejszenie w dziale 853 w rozdziale 85334 w paragrafie 4270 wydatku o 600,00 zł</v>
      </c>
    </row>
    <row r="487" spans="1:17" x14ac:dyDescent="0.35">
      <c r="A487" s="14">
        <v>483</v>
      </c>
      <c r="B487" s="15" t="s">
        <v>274</v>
      </c>
      <c r="C487" s="39" t="s">
        <v>275</v>
      </c>
      <c r="D487" s="39" t="s">
        <v>279</v>
      </c>
      <c r="E487" s="23" t="s">
        <v>279</v>
      </c>
      <c r="F487" s="22"/>
      <c r="G487" s="23" t="s">
        <v>31</v>
      </c>
      <c r="H487" s="24">
        <f>SUM(H488:H497)</f>
        <v>286023.54000000004</v>
      </c>
      <c r="I487" s="24">
        <f>SUM(I488:I497)</f>
        <v>339963</v>
      </c>
      <c r="J487" s="25">
        <f>SUM(J488:J497)</f>
        <v>0</v>
      </c>
      <c r="K487" s="24">
        <f>SUM(K488:K497)</f>
        <v>307890.62</v>
      </c>
      <c r="L487" s="25">
        <f>SUM(L488:L497)</f>
        <v>292496.08900000004</v>
      </c>
      <c r="M487" s="25">
        <f>SUM(M488:M497)</f>
        <v>-15394.530999999988</v>
      </c>
      <c r="N487" s="25"/>
      <c r="O487" s="71"/>
    </row>
    <row r="488" spans="1:17" ht="18" x14ac:dyDescent="0.35">
      <c r="A488" s="14">
        <v>484</v>
      </c>
      <c r="B488" s="15" t="s">
        <v>274</v>
      </c>
      <c r="C488" s="39" t="s">
        <v>275</v>
      </c>
      <c r="D488" s="68" t="str">
        <f>D487</f>
        <v>85395</v>
      </c>
      <c r="E488" s="26"/>
      <c r="F488" s="27" t="s">
        <v>32</v>
      </c>
      <c r="G488" s="28" t="s">
        <v>33</v>
      </c>
      <c r="H488" s="29">
        <v>6635.4</v>
      </c>
      <c r="I488" s="29">
        <v>10650</v>
      </c>
      <c r="J488" s="30"/>
      <c r="K488" s="29">
        <v>9800</v>
      </c>
      <c r="L488" s="30">
        <f>K488-(K488*5%)</f>
        <v>9310</v>
      </c>
      <c r="M488" s="30">
        <f>-1*(K488-L488)</f>
        <v>-490</v>
      </c>
      <c r="N488" s="31">
        <f>M488/K488</f>
        <v>-0.05</v>
      </c>
      <c r="O488" s="71" t="str">
        <f>TEXT((M488*-1),"# ##0,00 zł")</f>
        <v>490,00 zł</v>
      </c>
      <c r="P488" s="74">
        <v>258</v>
      </c>
      <c r="Q488" t="str">
        <f>"Zmniejszenie w dziale "&amp;B488&amp;" w rozdziale "&amp;D488&amp;" w paragrafie "&amp;F488&amp;" wydatku o "&amp;TEXT((M488*-1),"# ##0,00 zł")</f>
        <v>Zmniejszenie w dziale 853 w rozdziale 85395 w paragrafie 4110 wydatku o 490,00 zł</v>
      </c>
    </row>
    <row r="489" spans="1:17" ht="22" x14ac:dyDescent="0.35">
      <c r="A489" s="14">
        <v>485</v>
      </c>
      <c r="B489" s="15" t="s">
        <v>274</v>
      </c>
      <c r="C489" s="39" t="s">
        <v>275</v>
      </c>
      <c r="D489" s="68" t="str">
        <f>D488</f>
        <v>85395</v>
      </c>
      <c r="E489" s="26"/>
      <c r="F489" s="27" t="s">
        <v>34</v>
      </c>
      <c r="G489" s="28" t="s">
        <v>35</v>
      </c>
      <c r="H489" s="29">
        <v>779.16</v>
      </c>
      <c r="I489" s="29">
        <v>1445</v>
      </c>
      <c r="J489" s="30"/>
      <c r="K489" s="29">
        <v>1245</v>
      </c>
      <c r="L489" s="30">
        <f>K489-(K489*5%)</f>
        <v>1182.75</v>
      </c>
      <c r="M489" s="30">
        <f>-1*(K489-L489)</f>
        <v>-62.25</v>
      </c>
      <c r="N489" s="31">
        <f>M489/K489</f>
        <v>-0.05</v>
      </c>
      <c r="O489" s="71" t="str">
        <f>TEXT((M489*-1),"# ##0,00 zł")</f>
        <v>62,25 zł</v>
      </c>
      <c r="P489" s="74">
        <v>259</v>
      </c>
      <c r="Q489" t="str">
        <f>"Zmniejszenie w dziale "&amp;B489&amp;" w rozdziale "&amp;D489&amp;" w paragrafie "&amp;F489&amp;" wydatku o "&amp;TEXT((M489*-1),"# ##0,00 zł")</f>
        <v>Zmniejszenie w dziale 853 w rozdziale 85395 w paragrafie 4120 wydatku o 62,25 zł</v>
      </c>
    </row>
    <row r="490" spans="1:17" ht="45" x14ac:dyDescent="0.35">
      <c r="A490" s="14">
        <v>486</v>
      </c>
      <c r="B490" s="15" t="s">
        <v>274</v>
      </c>
      <c r="C490" s="39" t="s">
        <v>275</v>
      </c>
      <c r="D490" s="68" t="str">
        <f>D489</f>
        <v>85395</v>
      </c>
      <c r="E490" s="26"/>
      <c r="F490" s="27" t="s">
        <v>36</v>
      </c>
      <c r="G490" s="28" t="s">
        <v>37</v>
      </c>
      <c r="H490" s="29">
        <v>79080.67</v>
      </c>
      <c r="I490" s="29">
        <v>72000</v>
      </c>
      <c r="J490" s="30"/>
      <c r="K490" s="29">
        <v>67260</v>
      </c>
      <c r="L490" s="30">
        <f>K490-(K490*5%)</f>
        <v>63897</v>
      </c>
      <c r="M490" s="30">
        <f>-1*(K490-L490)</f>
        <v>-3363</v>
      </c>
      <c r="N490" s="31">
        <f>M490/K490</f>
        <v>-0.05</v>
      </c>
      <c r="O490" s="71" t="str">
        <f>TEXT((M490*-1),"# ##0,00 zł")</f>
        <v>3 363,00 zł</v>
      </c>
      <c r="P490" s="74">
        <v>260</v>
      </c>
      <c r="Q490" t="str">
        <f>"Zmniejszenie w dziale "&amp;B490&amp;" w rozdziale "&amp;D490&amp;" w paragrafie "&amp;F490&amp;" wydatku o "&amp;TEXT((M490*-1),"# ##0,00 zł")</f>
        <v>Zmniejszenie w dziale 853 w rozdziale 85395 w paragrafie 4170 wydatku o 3 363,00 zł</v>
      </c>
    </row>
    <row r="491" spans="1:17" x14ac:dyDescent="0.35">
      <c r="A491" s="14">
        <v>487</v>
      </c>
      <c r="B491" s="15" t="s">
        <v>274</v>
      </c>
      <c r="C491" s="39" t="s">
        <v>275</v>
      </c>
      <c r="D491" s="68" t="str">
        <f>D490</f>
        <v>85395</v>
      </c>
      <c r="E491" s="26"/>
      <c r="F491" s="27" t="s">
        <v>72</v>
      </c>
      <c r="G491" s="28" t="s">
        <v>73</v>
      </c>
      <c r="H491" s="29">
        <v>30243.84</v>
      </c>
      <c r="I491" s="29">
        <v>40000</v>
      </c>
      <c r="J491" s="30"/>
      <c r="K491" s="29">
        <v>30000</v>
      </c>
      <c r="L491" s="30">
        <f>K491-(K491*5%)</f>
        <v>28500</v>
      </c>
      <c r="M491" s="30">
        <f>-1*(K491-L491)</f>
        <v>-1500</v>
      </c>
      <c r="N491" s="31">
        <f>M491/K491</f>
        <v>-0.05</v>
      </c>
      <c r="O491" s="71" t="str">
        <f>TEXT((M491*-1),"# ##0,00 zł")</f>
        <v>1 500,00 zł</v>
      </c>
      <c r="P491" s="74">
        <v>261</v>
      </c>
      <c r="Q491" t="str">
        <f>"Zmniejszenie w dziale "&amp;B491&amp;" w rozdziale "&amp;D491&amp;" w paragrafie "&amp;F491&amp;" wydatku o "&amp;TEXT((M491*-1),"# ##0,00 zł")</f>
        <v>Zmniejszenie w dziale 853 w rozdziale 85395 w paragrafie 4210 wydatku o 1 500,00 zł</v>
      </c>
    </row>
    <row r="492" spans="1:17" x14ac:dyDescent="0.35">
      <c r="A492" s="14">
        <v>488</v>
      </c>
      <c r="B492" s="15" t="s">
        <v>274</v>
      </c>
      <c r="C492" s="39" t="s">
        <v>275</v>
      </c>
      <c r="D492" s="68" t="str">
        <f>D491</f>
        <v>85395</v>
      </c>
      <c r="E492" s="26"/>
      <c r="F492" s="27" t="s">
        <v>82</v>
      </c>
      <c r="G492" s="28" t="s">
        <v>83</v>
      </c>
      <c r="H492" s="29">
        <v>9597.7999999999993</v>
      </c>
      <c r="I492" s="29">
        <v>13000</v>
      </c>
      <c r="J492" s="30"/>
      <c r="K492" s="29">
        <v>15000</v>
      </c>
      <c r="L492" s="30">
        <f>K492-(K492*5%)</f>
        <v>14250</v>
      </c>
      <c r="M492" s="30">
        <f>-1*(K492-L492)</f>
        <v>-750</v>
      </c>
      <c r="N492" s="31">
        <f>M492/K492</f>
        <v>-0.05</v>
      </c>
      <c r="O492" s="71" t="str">
        <f>TEXT((M492*-1),"# ##0,00 zł")</f>
        <v>750,00 zł</v>
      </c>
      <c r="P492" s="74">
        <v>262</v>
      </c>
      <c r="Q492" t="str">
        <f>"Zmniejszenie w dziale "&amp;B492&amp;" w rozdziale "&amp;D492&amp;" w paragrafie "&amp;F492&amp;" wydatku o "&amp;TEXT((M492*-1),"# ##0,00 zł")</f>
        <v>Zmniejszenie w dziale 853 w rozdziale 85395 w paragrafie 4260 wydatku o 750,00 zł</v>
      </c>
    </row>
    <row r="493" spans="1:17" ht="22" x14ac:dyDescent="0.35">
      <c r="A493" s="14">
        <v>489</v>
      </c>
      <c r="B493" s="15" t="s">
        <v>274</v>
      </c>
      <c r="C493" s="39" t="s">
        <v>275</v>
      </c>
      <c r="D493" s="68" t="str">
        <f>D492</f>
        <v>85395</v>
      </c>
      <c r="E493" s="26"/>
      <c r="F493" s="27" t="s">
        <v>18</v>
      </c>
      <c r="G493" s="28" t="s">
        <v>19</v>
      </c>
      <c r="H493" s="29">
        <v>0</v>
      </c>
      <c r="I493" s="29">
        <v>20500</v>
      </c>
      <c r="J493" s="30"/>
      <c r="K493" s="29">
        <v>14000</v>
      </c>
      <c r="L493" s="30">
        <f>K493-(K493*5%)</f>
        <v>13300</v>
      </c>
      <c r="M493" s="30">
        <f>-1*(K493-L493)</f>
        <v>-700</v>
      </c>
      <c r="N493" s="31">
        <f>M493/K493</f>
        <v>-0.05</v>
      </c>
      <c r="O493" s="71" t="str">
        <f>TEXT((M493*-1),"# ##0,00 zł")</f>
        <v>700,00 zł</v>
      </c>
      <c r="P493" s="74">
        <v>263</v>
      </c>
      <c r="Q493" t="str">
        <f>"Zmniejszenie w dziale "&amp;B493&amp;" w rozdziale "&amp;D493&amp;" w paragrafie "&amp;F493&amp;" wydatku o "&amp;TEXT((M493*-1),"# ##0,00 zł")</f>
        <v>Zmniejszenie w dziale 853 w rozdziale 85395 w paragrafie 4270 wydatku o 700,00 zł</v>
      </c>
    </row>
    <row r="494" spans="1:17" ht="22" x14ac:dyDescent="0.35">
      <c r="A494" s="14">
        <v>490</v>
      </c>
      <c r="B494" s="15" t="s">
        <v>274</v>
      </c>
      <c r="C494" s="39" t="s">
        <v>275</v>
      </c>
      <c r="D494" s="68" t="str">
        <f>D493</f>
        <v>85395</v>
      </c>
      <c r="E494" s="26"/>
      <c r="F494" s="27" t="s">
        <v>44</v>
      </c>
      <c r="G494" s="28" t="s">
        <v>15</v>
      </c>
      <c r="H494" s="29">
        <v>120019.89</v>
      </c>
      <c r="I494" s="29">
        <v>160368</v>
      </c>
      <c r="J494" s="30"/>
      <c r="K494" s="29">
        <v>149585.62</v>
      </c>
      <c r="L494" s="30">
        <f>K494-(K494*5%)</f>
        <v>142106.33900000001</v>
      </c>
      <c r="M494" s="30">
        <f>-1*(K494-L494)</f>
        <v>-7479.2809999999881</v>
      </c>
      <c r="N494" s="31">
        <f>M494/K494</f>
        <v>-4.999999999999992E-2</v>
      </c>
      <c r="O494" s="71" t="str">
        <f>TEXT((M494*-1),"# ##0,00 zł")</f>
        <v>7 479,28 zł</v>
      </c>
      <c r="P494" s="74">
        <v>264</v>
      </c>
      <c r="Q494" t="str">
        <f>"Zmniejszenie w dziale "&amp;B494&amp;" w rozdziale "&amp;D494&amp;" w paragrafie "&amp;F494&amp;" wydatku o "&amp;TEXT((M494*-1),"# ##0,00 zł")</f>
        <v>Zmniejszenie w dziale 853 w rozdziale 85395 w paragrafie 4300 wydatku o 7 479,28 zł</v>
      </c>
    </row>
    <row r="495" spans="1:17" ht="63" x14ac:dyDescent="0.35">
      <c r="A495" s="14">
        <v>491</v>
      </c>
      <c r="B495" s="15" t="s">
        <v>274</v>
      </c>
      <c r="C495" s="39" t="s">
        <v>275</v>
      </c>
      <c r="D495" s="68" t="str">
        <f>D494</f>
        <v>85395</v>
      </c>
      <c r="E495" s="26"/>
      <c r="F495" s="27">
        <v>4308</v>
      </c>
      <c r="G495" s="28" t="s">
        <v>15</v>
      </c>
      <c r="H495" s="29">
        <v>20760</v>
      </c>
      <c r="I495" s="29">
        <v>0</v>
      </c>
      <c r="J495" s="30"/>
      <c r="K495" s="29">
        <v>0</v>
      </c>
      <c r="L495" s="30">
        <f>K495</f>
        <v>0</v>
      </c>
      <c r="M495" s="30">
        <f>-1*(K495-L495)</f>
        <v>0</v>
      </c>
      <c r="N495" s="31" t="e">
        <f>M495/K495</f>
        <v>#DIV/0!</v>
      </c>
      <c r="O495" s="71"/>
    </row>
    <row r="496" spans="1:17" ht="22" x14ac:dyDescent="0.35">
      <c r="A496" s="14">
        <v>492</v>
      </c>
      <c r="B496" s="15" t="s">
        <v>274</v>
      </c>
      <c r="C496" s="39" t="s">
        <v>275</v>
      </c>
      <c r="D496" s="68" t="str">
        <f>D495</f>
        <v>85395</v>
      </c>
      <c r="E496" s="26"/>
      <c r="F496" s="27" t="s">
        <v>126</v>
      </c>
      <c r="G496" s="28" t="s">
        <v>127</v>
      </c>
      <c r="H496" s="29">
        <v>18854.580000000002</v>
      </c>
      <c r="I496" s="29">
        <v>21000</v>
      </c>
      <c r="J496" s="30"/>
      <c r="K496" s="29">
        <v>21000</v>
      </c>
      <c r="L496" s="30">
        <f>K496-(K496*5%)</f>
        <v>19950</v>
      </c>
      <c r="M496" s="30">
        <f>-1*(K496-L496)</f>
        <v>-1050</v>
      </c>
      <c r="N496" s="31">
        <f>M496/K496</f>
        <v>-0.05</v>
      </c>
      <c r="O496" s="71" t="str">
        <f>TEXT((M496*-1),"# ##0,00 zł")</f>
        <v>1 050,00 zł</v>
      </c>
      <c r="P496" s="74">
        <v>265</v>
      </c>
      <c r="Q496" t="str">
        <f>"Zmniejszenie w dziale "&amp;B496&amp;" w rozdziale "&amp;D496&amp;" w paragrafie "&amp;F496&amp;" wydatku o "&amp;TEXT((M496*-1),"# ##0,00 zł")</f>
        <v>Zmniejszenie w dziale 853 w rozdziale 85395 w paragrafie 4360 wydatku o 1 050,00 zł</v>
      </c>
    </row>
    <row r="497" spans="1:17" ht="22" x14ac:dyDescent="0.35">
      <c r="A497" s="14">
        <v>493</v>
      </c>
      <c r="B497" s="15" t="s">
        <v>274</v>
      </c>
      <c r="C497" s="39" t="s">
        <v>275</v>
      </c>
      <c r="D497" s="68" t="str">
        <f>D496</f>
        <v>85395</v>
      </c>
      <c r="E497" s="26"/>
      <c r="F497" s="27" t="s">
        <v>38</v>
      </c>
      <c r="G497" s="28" t="s">
        <v>39</v>
      </c>
      <c r="H497" s="29">
        <v>52.2</v>
      </c>
      <c r="I497" s="29">
        <v>1000</v>
      </c>
      <c r="J497" s="30"/>
      <c r="K497" s="29"/>
      <c r="L497" s="30">
        <f>K497</f>
        <v>0</v>
      </c>
      <c r="M497" s="30">
        <f>-1*(K497-L497)</f>
        <v>0</v>
      </c>
      <c r="N497" s="31" t="e">
        <f>M497/K497</f>
        <v>#DIV/0!</v>
      </c>
      <c r="O497" s="71"/>
    </row>
    <row r="498" spans="1:17" ht="22" x14ac:dyDescent="0.35">
      <c r="A498" s="14">
        <v>494</v>
      </c>
      <c r="B498" s="15" t="s">
        <v>280</v>
      </c>
      <c r="C498" s="39" t="s">
        <v>281</v>
      </c>
      <c r="D498" s="39"/>
      <c r="E498" s="17"/>
      <c r="F498" s="18"/>
      <c r="G498" s="16" t="s">
        <v>281</v>
      </c>
      <c r="H498" s="19">
        <f>H499+H507+H510+H516+H519+H522+H525</f>
        <v>2515261.5200000005</v>
      </c>
      <c r="I498" s="19">
        <f>I499+I507+I510+I516+I519+I522+I525</f>
        <v>2911235.2300000004</v>
      </c>
      <c r="J498" s="20">
        <f>J499+J507+J510+J516+J519+J522+J525</f>
        <v>0</v>
      </c>
      <c r="K498" s="19">
        <f>K499+K507+K510+K516+K519+K522+K525</f>
        <v>308345</v>
      </c>
      <c r="L498" s="20">
        <f>L499+L507+L510+L516+L519+L522+L525</f>
        <v>303932.75</v>
      </c>
      <c r="M498" s="20">
        <f>M499+M507+M510+M516+M519+M522+M525</f>
        <v>-4412.25</v>
      </c>
      <c r="N498" s="20"/>
      <c r="O498" s="71"/>
    </row>
    <row r="499" spans="1:17" ht="22" x14ac:dyDescent="0.35">
      <c r="A499" s="14">
        <v>495</v>
      </c>
      <c r="B499" s="15" t="s">
        <v>280</v>
      </c>
      <c r="C499" s="39" t="s">
        <v>281</v>
      </c>
      <c r="D499" s="39" t="s">
        <v>282</v>
      </c>
      <c r="E499" s="23" t="s">
        <v>282</v>
      </c>
      <c r="F499" s="22"/>
      <c r="G499" s="23" t="s">
        <v>219</v>
      </c>
      <c r="H499" s="24">
        <f>SUM(H500:H506)</f>
        <v>2244307.2800000003</v>
      </c>
      <c r="I499" s="24">
        <f>SUM(I500:I506)</f>
        <v>2501549.2800000003</v>
      </c>
      <c r="J499" s="25">
        <f>SUM(J500:J506)</f>
        <v>0</v>
      </c>
      <c r="K499" s="24">
        <f>SUM(K500:K506)</f>
        <v>0</v>
      </c>
      <c r="L499" s="25">
        <f>SUM(L500:L506)</f>
        <v>0</v>
      </c>
      <c r="M499" s="25">
        <f>SUM(M500:M506)</f>
        <v>0</v>
      </c>
      <c r="N499" s="25"/>
      <c r="O499" s="71"/>
    </row>
    <row r="500" spans="1:17" ht="22" x14ac:dyDescent="0.35">
      <c r="A500" s="14">
        <v>496</v>
      </c>
      <c r="B500" s="15" t="s">
        <v>280</v>
      </c>
      <c r="C500" s="39" t="s">
        <v>281</v>
      </c>
      <c r="D500" s="68" t="str">
        <f>D499</f>
        <v>85401</v>
      </c>
      <c r="E500" s="26"/>
      <c r="F500" s="27" t="s">
        <v>116</v>
      </c>
      <c r="G500" s="28" t="s">
        <v>117</v>
      </c>
      <c r="H500" s="29">
        <v>48643.03</v>
      </c>
      <c r="I500" s="29">
        <v>56800</v>
      </c>
      <c r="J500" s="30"/>
      <c r="K500" s="29">
        <v>0</v>
      </c>
      <c r="L500" s="30">
        <f>K500</f>
        <v>0</v>
      </c>
      <c r="M500" s="30">
        <f>-1*(K500-L500)</f>
        <v>0</v>
      </c>
      <c r="N500" s="31" t="e">
        <f>M500/K500</f>
        <v>#DIV/0!</v>
      </c>
      <c r="O500" s="71"/>
    </row>
    <row r="501" spans="1:17" ht="22" x14ac:dyDescent="0.35">
      <c r="A501" s="14">
        <v>497</v>
      </c>
      <c r="B501" s="15" t="s">
        <v>280</v>
      </c>
      <c r="C501" s="39" t="s">
        <v>281</v>
      </c>
      <c r="D501" s="68" t="str">
        <f>D500</f>
        <v>85401</v>
      </c>
      <c r="E501" s="26"/>
      <c r="F501" s="27" t="s">
        <v>108</v>
      </c>
      <c r="G501" s="28" t="s">
        <v>109</v>
      </c>
      <c r="H501" s="29">
        <v>1669470.48</v>
      </c>
      <c r="I501" s="29">
        <v>1767980</v>
      </c>
      <c r="J501" s="30"/>
      <c r="K501" s="29">
        <v>0</v>
      </c>
      <c r="L501" s="30">
        <f>K501</f>
        <v>0</v>
      </c>
      <c r="M501" s="30">
        <f>-1*(K501-L501)</f>
        <v>0</v>
      </c>
      <c r="N501" s="31" t="e">
        <f>M501/K501</f>
        <v>#DIV/0!</v>
      </c>
      <c r="O501" s="71"/>
    </row>
    <row r="502" spans="1:17" ht="63" x14ac:dyDescent="0.35">
      <c r="A502" s="14">
        <v>498</v>
      </c>
      <c r="B502" s="15" t="s">
        <v>280</v>
      </c>
      <c r="C502" s="39" t="s">
        <v>281</v>
      </c>
      <c r="D502" s="68" t="str">
        <f>D501</f>
        <v>85401</v>
      </c>
      <c r="E502" s="26"/>
      <c r="F502" s="27" t="s">
        <v>118</v>
      </c>
      <c r="G502" s="28" t="s">
        <v>119</v>
      </c>
      <c r="H502" s="29">
        <v>108296.29</v>
      </c>
      <c r="I502" s="29">
        <v>110086.36</v>
      </c>
      <c r="J502" s="30"/>
      <c r="K502" s="29">
        <v>0</v>
      </c>
      <c r="L502" s="30">
        <f>K502</f>
        <v>0</v>
      </c>
      <c r="M502" s="30">
        <f>-1*(K502-L502)</f>
        <v>0</v>
      </c>
      <c r="N502" s="31" t="e">
        <f>M502/K502</f>
        <v>#DIV/0!</v>
      </c>
      <c r="O502" s="71"/>
    </row>
    <row r="503" spans="1:17" ht="22" x14ac:dyDescent="0.35">
      <c r="A503" s="14">
        <v>499</v>
      </c>
      <c r="B503" s="15" t="s">
        <v>280</v>
      </c>
      <c r="C503" s="39" t="s">
        <v>281</v>
      </c>
      <c r="D503" s="68" t="str">
        <f>D502</f>
        <v>85401</v>
      </c>
      <c r="E503" s="26"/>
      <c r="F503" s="27" t="s">
        <v>32</v>
      </c>
      <c r="G503" s="28" t="s">
        <v>33</v>
      </c>
      <c r="H503" s="29">
        <v>304607.90000000002</v>
      </c>
      <c r="I503" s="29">
        <v>395654.21</v>
      </c>
      <c r="J503" s="30"/>
      <c r="K503" s="29">
        <v>0</v>
      </c>
      <c r="L503" s="30">
        <f>K503</f>
        <v>0</v>
      </c>
      <c r="M503" s="30">
        <f>-1*(K503-L503)</f>
        <v>0</v>
      </c>
      <c r="N503" s="31" t="e">
        <f>M503/K503</f>
        <v>#DIV/0!</v>
      </c>
      <c r="O503" s="71"/>
    </row>
    <row r="504" spans="1:17" ht="22" x14ac:dyDescent="0.35">
      <c r="A504" s="14">
        <v>500</v>
      </c>
      <c r="B504" s="15" t="s">
        <v>280</v>
      </c>
      <c r="C504" s="39" t="s">
        <v>281</v>
      </c>
      <c r="D504" s="68" t="str">
        <f>D503</f>
        <v>85401</v>
      </c>
      <c r="E504" s="26"/>
      <c r="F504" s="27" t="s">
        <v>34</v>
      </c>
      <c r="G504" s="28" t="s">
        <v>35</v>
      </c>
      <c r="H504" s="29">
        <v>25723.040000000001</v>
      </c>
      <c r="I504" s="29">
        <v>56612.37</v>
      </c>
      <c r="J504" s="30"/>
      <c r="K504" s="29">
        <v>0</v>
      </c>
      <c r="L504" s="30">
        <f>K504</f>
        <v>0</v>
      </c>
      <c r="M504" s="30">
        <f>-1*(K504-L504)</f>
        <v>0</v>
      </c>
      <c r="N504" s="31" t="e">
        <f>M504/K504</f>
        <v>#DIV/0!</v>
      </c>
      <c r="O504" s="71"/>
    </row>
    <row r="505" spans="1:17" ht="22" x14ac:dyDescent="0.35">
      <c r="A505" s="14">
        <v>501</v>
      </c>
      <c r="B505" s="15" t="s">
        <v>280</v>
      </c>
      <c r="C505" s="39" t="s">
        <v>281</v>
      </c>
      <c r="D505" s="68" t="str">
        <f>D504</f>
        <v>85401</v>
      </c>
      <c r="E505" s="26"/>
      <c r="F505" s="27" t="s">
        <v>134</v>
      </c>
      <c r="G505" s="28" t="s">
        <v>135</v>
      </c>
      <c r="H505" s="29">
        <v>87566.54</v>
      </c>
      <c r="I505" s="29">
        <v>91924.84</v>
      </c>
      <c r="J505" s="30"/>
      <c r="K505" s="29">
        <v>0</v>
      </c>
      <c r="L505" s="30">
        <f>K505</f>
        <v>0</v>
      </c>
      <c r="M505" s="30">
        <f>-1*(K505-L505)</f>
        <v>0</v>
      </c>
      <c r="N505" s="31" t="e">
        <f>M505/K505</f>
        <v>#DIV/0!</v>
      </c>
      <c r="O505" s="71"/>
    </row>
    <row r="506" spans="1:17" ht="22" x14ac:dyDescent="0.35">
      <c r="A506" s="14">
        <v>502</v>
      </c>
      <c r="B506" s="15" t="s">
        <v>280</v>
      </c>
      <c r="C506" s="39" t="s">
        <v>281</v>
      </c>
      <c r="D506" s="68" t="str">
        <f>D505</f>
        <v>85401</v>
      </c>
      <c r="E506" s="26"/>
      <c r="F506" s="27" t="s">
        <v>138</v>
      </c>
      <c r="G506" s="28" t="s">
        <v>139</v>
      </c>
      <c r="H506" s="29">
        <v>0</v>
      </c>
      <c r="I506" s="29">
        <v>22491.5</v>
      </c>
      <c r="J506" s="30"/>
      <c r="K506" s="29">
        <v>0</v>
      </c>
      <c r="L506" s="30">
        <f>K506</f>
        <v>0</v>
      </c>
      <c r="M506" s="30">
        <f>-1*(K506-L506)</f>
        <v>0</v>
      </c>
      <c r="N506" s="31" t="e">
        <f>M506/K506</f>
        <v>#DIV/0!</v>
      </c>
      <c r="O506" s="71"/>
    </row>
    <row r="507" spans="1:17" ht="22" x14ac:dyDescent="0.35">
      <c r="A507" s="14">
        <v>503</v>
      </c>
      <c r="B507" s="15" t="s">
        <v>280</v>
      </c>
      <c r="C507" s="39" t="s">
        <v>281</v>
      </c>
      <c r="D507" s="39" t="s">
        <v>283</v>
      </c>
      <c r="E507" s="23" t="s">
        <v>283</v>
      </c>
      <c r="F507" s="22"/>
      <c r="G507" s="23" t="s">
        <v>284</v>
      </c>
      <c r="H507" s="24">
        <f>SUM(H508:H509)</f>
        <v>27448.58</v>
      </c>
      <c r="I507" s="24">
        <f>SUM(I508:I509)</f>
        <v>64920</v>
      </c>
      <c r="J507" s="25">
        <f>SUM(J508:J509)</f>
        <v>0</v>
      </c>
      <c r="K507" s="24">
        <f>SUM(K508:K509)</f>
        <v>65000</v>
      </c>
      <c r="L507" s="25">
        <f>SUM(L508:L509)</f>
        <v>61750</v>
      </c>
      <c r="M507" s="25">
        <f>SUM(M508:M509)</f>
        <v>-3250</v>
      </c>
      <c r="N507" s="25"/>
      <c r="O507" s="71"/>
    </row>
    <row r="508" spans="1:17" ht="22" x14ac:dyDescent="0.35">
      <c r="A508" s="14">
        <v>504</v>
      </c>
      <c r="B508" s="15" t="s">
        <v>280</v>
      </c>
      <c r="C508" s="39" t="s">
        <v>281</v>
      </c>
      <c r="D508" s="68" t="str">
        <f>D507</f>
        <v>85404</v>
      </c>
      <c r="E508" s="26"/>
      <c r="F508" s="50" t="s">
        <v>201</v>
      </c>
      <c r="G508" s="51" t="s">
        <v>202</v>
      </c>
      <c r="H508" s="52">
        <v>24612.25</v>
      </c>
      <c r="I508" s="52">
        <v>60000</v>
      </c>
      <c r="J508" s="33"/>
      <c r="K508" s="52">
        <v>60000</v>
      </c>
      <c r="L508" s="53">
        <f>K508-(K508*5%)</f>
        <v>57000</v>
      </c>
      <c r="M508" s="30">
        <f>-1*(K508-L508)</f>
        <v>-3000</v>
      </c>
      <c r="N508" s="31">
        <f>M508/K508</f>
        <v>-0.05</v>
      </c>
      <c r="O508" s="71" t="str">
        <f>TEXT((M508*-1),"# ##0,00 zł")</f>
        <v>3 000,00 zł</v>
      </c>
      <c r="P508" s="74">
        <v>266</v>
      </c>
      <c r="Q508" t="str">
        <f>"Zmniejszenie w dziale "&amp;B508&amp;" w rozdziale "&amp;D508&amp;" w paragrafie "&amp;F508&amp;" wydatku o "&amp;TEXT((M508*-1),"# ##0,00 zł")</f>
        <v>Zmniejszenie w dziale 854 w rozdziale 85404 w paragrafie 2540 wydatku o 3 000,00 zł</v>
      </c>
    </row>
    <row r="509" spans="1:17" ht="27" x14ac:dyDescent="0.35">
      <c r="A509" s="14">
        <v>505</v>
      </c>
      <c r="B509" s="15" t="s">
        <v>280</v>
      </c>
      <c r="C509" s="39" t="s">
        <v>281</v>
      </c>
      <c r="D509" s="68" t="str">
        <f>D508</f>
        <v>85404</v>
      </c>
      <c r="E509" s="26"/>
      <c r="F509" s="50" t="s">
        <v>215</v>
      </c>
      <c r="G509" s="51" t="s">
        <v>216</v>
      </c>
      <c r="H509" s="52">
        <v>2836.33</v>
      </c>
      <c r="I509" s="52">
        <v>4920</v>
      </c>
      <c r="J509" s="33"/>
      <c r="K509" s="52">
        <v>5000</v>
      </c>
      <c r="L509" s="53">
        <f>K509-(K509*5%)</f>
        <v>4750</v>
      </c>
      <c r="M509" s="30">
        <f>-1*(K509-L509)</f>
        <v>-250</v>
      </c>
      <c r="N509" s="31">
        <f>M509/K509</f>
        <v>-0.05</v>
      </c>
      <c r="O509" s="71" t="str">
        <f>TEXT((M509*-1),"# ##0,00 zł")</f>
        <v>250,00 zł</v>
      </c>
      <c r="P509" s="74">
        <v>267</v>
      </c>
      <c r="Q509" t="str">
        <f>"Zmniejszenie w dziale "&amp;B509&amp;" w rozdziale "&amp;D509&amp;" w paragrafie "&amp;F509&amp;" wydatku o "&amp;TEXT((M509*-1),"# ##0,00 zł")</f>
        <v>Zmniejszenie w dziale 854 w rozdziale 85404 w paragrafie 2590 wydatku o 250,00 zł</v>
      </c>
    </row>
    <row r="510" spans="1:17" ht="22" x14ac:dyDescent="0.35">
      <c r="A510" s="14">
        <v>506</v>
      </c>
      <c r="B510" s="15" t="s">
        <v>280</v>
      </c>
      <c r="C510" s="39" t="s">
        <v>281</v>
      </c>
      <c r="D510" s="39" t="s">
        <v>285</v>
      </c>
      <c r="E510" s="23" t="s">
        <v>285</v>
      </c>
      <c r="F510" s="22"/>
      <c r="G510" s="23" t="s">
        <v>286</v>
      </c>
      <c r="H510" s="24">
        <f>SUM(H511:H515)</f>
        <v>43965.98</v>
      </c>
      <c r="I510" s="24">
        <f>SUM(I511:I515)</f>
        <v>118408.95</v>
      </c>
      <c r="J510" s="25">
        <f>SUM(J511:J515)</f>
        <v>0</v>
      </c>
      <c r="K510" s="24">
        <f>SUM(K511:K515)</f>
        <v>72565</v>
      </c>
      <c r="L510" s="25">
        <f>SUM(L511:L515)</f>
        <v>71536.75</v>
      </c>
      <c r="M510" s="25">
        <f>SUM(M511:M515)</f>
        <v>-1028.25</v>
      </c>
      <c r="N510" s="25"/>
      <c r="O510" s="71"/>
    </row>
    <row r="511" spans="1:17" ht="22" x14ac:dyDescent="0.35">
      <c r="A511" s="14">
        <v>507</v>
      </c>
      <c r="B511" s="15" t="s">
        <v>280</v>
      </c>
      <c r="C511" s="39" t="s">
        <v>281</v>
      </c>
      <c r="D511" s="68" t="str">
        <f>D510</f>
        <v>85412</v>
      </c>
      <c r="E511" s="26"/>
      <c r="F511" s="50" t="s">
        <v>170</v>
      </c>
      <c r="G511" s="51" t="s">
        <v>171</v>
      </c>
      <c r="H511" s="52">
        <v>40162</v>
      </c>
      <c r="I511" s="52">
        <v>51000</v>
      </c>
      <c r="J511" s="33"/>
      <c r="K511" s="52">
        <v>52000</v>
      </c>
      <c r="L511" s="53">
        <f>K511</f>
        <v>52000</v>
      </c>
      <c r="M511" s="30">
        <f>-1*(K511-L511)</f>
        <v>0</v>
      </c>
      <c r="N511" s="31">
        <f>M511/K511</f>
        <v>0</v>
      </c>
      <c r="O511" s="71"/>
    </row>
    <row r="512" spans="1:17" ht="22" x14ac:dyDescent="0.35">
      <c r="A512" s="14">
        <v>508</v>
      </c>
      <c r="B512" s="15" t="s">
        <v>280</v>
      </c>
      <c r="C512" s="39" t="s">
        <v>281</v>
      </c>
      <c r="D512" s="68" t="str">
        <f>D511</f>
        <v>85412</v>
      </c>
      <c r="E512" s="26"/>
      <c r="F512" s="27" t="s">
        <v>32</v>
      </c>
      <c r="G512" s="28" t="s">
        <v>33</v>
      </c>
      <c r="H512" s="29">
        <v>550.08000000000004</v>
      </c>
      <c r="I512" s="29">
        <v>4870.5</v>
      </c>
      <c r="J512" s="30"/>
      <c r="K512" s="29">
        <v>2922</v>
      </c>
      <c r="L512" s="30">
        <f>K512-(K512*5%)</f>
        <v>2775.9</v>
      </c>
      <c r="M512" s="30">
        <f>-1*(K512-L512)</f>
        <v>-146.09999999999991</v>
      </c>
      <c r="N512" s="31">
        <f>M512/K512</f>
        <v>-4.9999999999999968E-2</v>
      </c>
      <c r="O512" s="71" t="str">
        <f>TEXT((M512*-1),"# ##0,00 zł")</f>
        <v>146,10 zł</v>
      </c>
      <c r="P512" s="74">
        <v>268</v>
      </c>
      <c r="Q512" t="str">
        <f>"Zmniejszenie w dziale "&amp;B512&amp;" w rozdziale "&amp;D512&amp;" w paragrafie "&amp;F512&amp;" wydatku o "&amp;TEXT((M512*-1),"# ##0,00 zł")</f>
        <v>Zmniejszenie w dziale 854 w rozdziale 85412 w paragrafie 4110 wydatku o 146,10 zł</v>
      </c>
    </row>
    <row r="513" spans="1:17" ht="45" x14ac:dyDescent="0.35">
      <c r="A513" s="14">
        <v>509</v>
      </c>
      <c r="B513" s="15" t="s">
        <v>280</v>
      </c>
      <c r="C513" s="39" t="s">
        <v>281</v>
      </c>
      <c r="D513" s="68" t="str">
        <f>D512</f>
        <v>85412</v>
      </c>
      <c r="E513" s="26"/>
      <c r="F513" s="27" t="s">
        <v>34</v>
      </c>
      <c r="G513" s="28" t="s">
        <v>35</v>
      </c>
      <c r="H513" s="29">
        <v>53.9</v>
      </c>
      <c r="I513" s="29">
        <v>4669.45</v>
      </c>
      <c r="J513" s="30"/>
      <c r="K513" s="29">
        <v>417</v>
      </c>
      <c r="L513" s="30">
        <f>K513-(K513*5%)</f>
        <v>396.15</v>
      </c>
      <c r="M513" s="30">
        <f>-1*(K513-L513)</f>
        <v>-20.850000000000023</v>
      </c>
      <c r="N513" s="31">
        <f>M513/K513</f>
        <v>-5.0000000000000051E-2</v>
      </c>
      <c r="O513" s="71" t="str">
        <f>TEXT((M513*-1),"# ##0,00 zł")</f>
        <v>20,85 zł</v>
      </c>
      <c r="P513" s="74">
        <v>269</v>
      </c>
      <c r="Q513" t="str">
        <f>"Zmniejszenie w dziale "&amp;B513&amp;" w rozdziale "&amp;D513&amp;" w paragrafie "&amp;F513&amp;" wydatku o "&amp;TEXT((M513*-1),"# ##0,00 zł")</f>
        <v>Zmniejszenie w dziale 854 w rozdziale 85412 w paragrafie 4120 wydatku o 20,85 zł</v>
      </c>
    </row>
    <row r="514" spans="1:17" ht="22" x14ac:dyDescent="0.35">
      <c r="A514" s="14">
        <v>510</v>
      </c>
      <c r="B514" s="15" t="s">
        <v>280</v>
      </c>
      <c r="C514" s="39" t="s">
        <v>281</v>
      </c>
      <c r="D514" s="68" t="str">
        <f>D513</f>
        <v>85412</v>
      </c>
      <c r="E514" s="26"/>
      <c r="F514" s="27" t="s">
        <v>36</v>
      </c>
      <c r="G514" s="28" t="s">
        <v>37</v>
      </c>
      <c r="H514" s="29">
        <v>3200</v>
      </c>
      <c r="I514" s="29">
        <v>57830</v>
      </c>
      <c r="J514" s="30"/>
      <c r="K514" s="29">
        <v>17000</v>
      </c>
      <c r="L514" s="30">
        <f>K514-(K514*5%)</f>
        <v>16150</v>
      </c>
      <c r="M514" s="30">
        <f>-1*(K514-L514)</f>
        <v>-850</v>
      </c>
      <c r="N514" s="31">
        <f>M514/K514</f>
        <v>-0.05</v>
      </c>
      <c r="O514" s="71" t="str">
        <f>TEXT((M514*-1),"# ##0,00 zł")</f>
        <v>850,00 zł</v>
      </c>
      <c r="P514" s="74">
        <v>270</v>
      </c>
      <c r="Q514" t="str">
        <f>"Zmniejszenie w dziale "&amp;B514&amp;" w rozdziale "&amp;D514&amp;" w paragrafie "&amp;F514&amp;" wydatku o "&amp;TEXT((M514*-1),"# ##0,00 zł")</f>
        <v>Zmniejszenie w dziale 854 w rozdziale 85412 w paragrafie 4170 wydatku o 850,00 zł</v>
      </c>
    </row>
    <row r="515" spans="1:17" ht="22" x14ac:dyDescent="0.35">
      <c r="A515" s="14">
        <v>511</v>
      </c>
      <c r="B515" s="15" t="s">
        <v>280</v>
      </c>
      <c r="C515" s="39" t="s">
        <v>281</v>
      </c>
      <c r="D515" s="68" t="str">
        <f>D514</f>
        <v>85412</v>
      </c>
      <c r="E515" s="26"/>
      <c r="F515" s="27" t="s">
        <v>138</v>
      </c>
      <c r="G515" s="28" t="s">
        <v>139</v>
      </c>
      <c r="H515" s="29">
        <v>0</v>
      </c>
      <c r="I515" s="29">
        <v>39</v>
      </c>
      <c r="J515" s="30"/>
      <c r="K515" s="29">
        <v>226</v>
      </c>
      <c r="L515" s="30">
        <f>K515-(K515*5%)</f>
        <v>214.7</v>
      </c>
      <c r="M515" s="30">
        <f>-1*(K515-L515)</f>
        <v>-11.300000000000011</v>
      </c>
      <c r="N515" s="31">
        <f>M515/K515</f>
        <v>-5.0000000000000051E-2</v>
      </c>
      <c r="O515" s="71" t="str">
        <f>TEXT((M515*-1),"# ##0,00 zł")</f>
        <v>11,30 zł</v>
      </c>
      <c r="P515" s="74">
        <v>271</v>
      </c>
      <c r="Q515" t="str">
        <f>"Zmniejszenie w dziale "&amp;B515&amp;" w rozdziale "&amp;D515&amp;" w paragrafie "&amp;F515&amp;" wydatku o "&amp;TEXT((M515*-1),"# ##0,00 zł")</f>
        <v>Zmniejszenie w dziale 854 w rozdziale 85412 w paragrafie 4710 wydatku o 11,30 zł</v>
      </c>
    </row>
    <row r="516" spans="1:17" ht="22" x14ac:dyDescent="0.35">
      <c r="A516" s="14">
        <v>512</v>
      </c>
      <c r="B516" s="15" t="s">
        <v>280</v>
      </c>
      <c r="C516" s="39" t="s">
        <v>281</v>
      </c>
      <c r="D516" s="39" t="s">
        <v>287</v>
      </c>
      <c r="E516" s="23" t="s">
        <v>287</v>
      </c>
      <c r="F516" s="22"/>
      <c r="G516" s="23" t="s">
        <v>288</v>
      </c>
      <c r="H516" s="24">
        <f>SUM(H517:H518)</f>
        <v>196039.67999999999</v>
      </c>
      <c r="I516" s="24">
        <f>SUM(I517:I518)</f>
        <v>176065</v>
      </c>
      <c r="J516" s="25">
        <f>SUM(J517:J518)</f>
        <v>0</v>
      </c>
      <c r="K516" s="24">
        <f>SUM(K517:K518)</f>
        <v>121000</v>
      </c>
      <c r="L516" s="25">
        <f>SUM(L517:L518)</f>
        <v>121000</v>
      </c>
      <c r="M516" s="25">
        <f>SUM(M517:M518)</f>
        <v>0</v>
      </c>
      <c r="N516" s="25"/>
      <c r="O516" s="71"/>
    </row>
    <row r="517" spans="1:17" ht="22" x14ac:dyDescent="0.35">
      <c r="A517" s="14">
        <v>513</v>
      </c>
      <c r="B517" s="15" t="s">
        <v>280</v>
      </c>
      <c r="C517" s="39" t="s">
        <v>281</v>
      </c>
      <c r="D517" s="68" t="str">
        <f>D516</f>
        <v>85415</v>
      </c>
      <c r="E517" s="26"/>
      <c r="F517" s="50" t="s">
        <v>289</v>
      </c>
      <c r="G517" s="51" t="s">
        <v>290</v>
      </c>
      <c r="H517" s="52">
        <v>182077.6</v>
      </c>
      <c r="I517" s="52">
        <v>162910</v>
      </c>
      <c r="J517" s="33"/>
      <c r="K517" s="52">
        <v>121000</v>
      </c>
      <c r="L517" s="53">
        <f>K517</f>
        <v>121000</v>
      </c>
      <c r="M517" s="30">
        <f>-1*(K517-L517)</f>
        <v>0</v>
      </c>
      <c r="N517" s="31">
        <f>M517/K517</f>
        <v>0</v>
      </c>
      <c r="O517" s="71"/>
    </row>
    <row r="518" spans="1:17" ht="99" x14ac:dyDescent="0.35">
      <c r="A518" s="14">
        <v>514</v>
      </c>
      <c r="B518" s="15" t="s">
        <v>280</v>
      </c>
      <c r="C518" s="39" t="s">
        <v>281</v>
      </c>
      <c r="D518" s="68" t="str">
        <f>D517</f>
        <v>85415</v>
      </c>
      <c r="E518" s="26"/>
      <c r="F518" s="27">
        <v>3260</v>
      </c>
      <c r="G518" s="28" t="s">
        <v>291</v>
      </c>
      <c r="H518" s="29">
        <v>13962.08</v>
      </c>
      <c r="I518" s="29">
        <v>13155</v>
      </c>
      <c r="J518" s="30"/>
      <c r="K518" s="29">
        <v>0</v>
      </c>
      <c r="L518" s="30">
        <f>K518</f>
        <v>0</v>
      </c>
      <c r="M518" s="30">
        <f>-1*(K518-L518)</f>
        <v>0</v>
      </c>
      <c r="N518" s="31" t="e">
        <f>M518/K518</f>
        <v>#DIV/0!</v>
      </c>
      <c r="O518" s="71"/>
    </row>
    <row r="519" spans="1:17" ht="66" x14ac:dyDescent="0.35">
      <c r="A519" s="14">
        <v>515</v>
      </c>
      <c r="B519" s="15" t="s">
        <v>280</v>
      </c>
      <c r="C519" s="39" t="s">
        <v>281</v>
      </c>
      <c r="D519" s="39" t="s">
        <v>292</v>
      </c>
      <c r="E519" s="23" t="s">
        <v>292</v>
      </c>
      <c r="F519" s="22"/>
      <c r="G519" s="23" t="s">
        <v>293</v>
      </c>
      <c r="H519" s="24">
        <f>H520+H521</f>
        <v>0</v>
      </c>
      <c r="I519" s="24">
        <f>I520+I521</f>
        <v>42000</v>
      </c>
      <c r="J519" s="25">
        <f>J520+J521</f>
        <v>0</v>
      </c>
      <c r="K519" s="24">
        <f>K520+K521</f>
        <v>42100</v>
      </c>
      <c r="L519" s="25">
        <f>L520+L521</f>
        <v>42100</v>
      </c>
      <c r="M519" s="25">
        <f>M520+M521</f>
        <v>0</v>
      </c>
      <c r="N519" s="25"/>
      <c r="O519" s="71"/>
    </row>
    <row r="520" spans="1:17" ht="22" x14ac:dyDescent="0.35">
      <c r="A520" s="14">
        <v>516</v>
      </c>
      <c r="B520" s="15" t="s">
        <v>280</v>
      </c>
      <c r="C520" s="39" t="s">
        <v>281</v>
      </c>
      <c r="D520" s="68" t="str">
        <f>D519</f>
        <v>85416</v>
      </c>
      <c r="E520" s="26"/>
      <c r="F520" s="50" t="s">
        <v>289</v>
      </c>
      <c r="G520" s="51" t="s">
        <v>290</v>
      </c>
      <c r="H520" s="52">
        <v>0</v>
      </c>
      <c r="I520" s="52">
        <v>42000</v>
      </c>
      <c r="J520" s="33"/>
      <c r="K520" s="52">
        <v>32500</v>
      </c>
      <c r="L520" s="53">
        <f>K520</f>
        <v>32500</v>
      </c>
      <c r="M520" s="30">
        <f>-1*(K520-L520)</f>
        <v>0</v>
      </c>
      <c r="N520" s="31">
        <f>M520/K520</f>
        <v>0</v>
      </c>
      <c r="O520" s="71"/>
    </row>
    <row r="521" spans="1:17" ht="22" x14ac:dyDescent="0.35">
      <c r="A521" s="14">
        <v>517</v>
      </c>
      <c r="B521" s="15" t="s">
        <v>280</v>
      </c>
      <c r="C521" s="39" t="s">
        <v>281</v>
      </c>
      <c r="D521" s="68" t="str">
        <f>D520</f>
        <v>85416</v>
      </c>
      <c r="E521" s="26"/>
      <c r="F521" s="27">
        <v>4240</v>
      </c>
      <c r="G521" s="28" t="s">
        <v>149</v>
      </c>
      <c r="H521" s="29">
        <v>0</v>
      </c>
      <c r="I521" s="29">
        <v>0</v>
      </c>
      <c r="J521" s="30"/>
      <c r="K521" s="29">
        <v>9600</v>
      </c>
      <c r="L521" s="30">
        <f>K521</f>
        <v>9600</v>
      </c>
      <c r="M521" s="30">
        <f>-1*(K521-L521)</f>
        <v>0</v>
      </c>
      <c r="N521" s="31">
        <f>M521/K521</f>
        <v>0</v>
      </c>
      <c r="O521" s="71"/>
    </row>
    <row r="522" spans="1:17" ht="55" x14ac:dyDescent="0.35">
      <c r="A522" s="14">
        <v>518</v>
      </c>
      <c r="B522" s="15" t="s">
        <v>280</v>
      </c>
      <c r="C522" s="39" t="s">
        <v>281</v>
      </c>
      <c r="D522" s="39" t="s">
        <v>294</v>
      </c>
      <c r="E522" s="23" t="s">
        <v>294</v>
      </c>
      <c r="F522" s="22"/>
      <c r="G522" s="23" t="s">
        <v>225</v>
      </c>
      <c r="H522" s="24">
        <f>SUM(H523:H524)</f>
        <v>1500</v>
      </c>
      <c r="I522" s="24">
        <f>SUM(I523:I524)</f>
        <v>4292</v>
      </c>
      <c r="J522" s="25">
        <f>SUM(J523:J524)</f>
        <v>0</v>
      </c>
      <c r="K522" s="24">
        <f>SUM(K523:K524)</f>
        <v>2680</v>
      </c>
      <c r="L522" s="25">
        <f>SUM(L523:L524)</f>
        <v>2546</v>
      </c>
      <c r="M522" s="25">
        <f>SUM(M523:M524)</f>
        <v>-134</v>
      </c>
      <c r="N522" s="25"/>
      <c r="O522" s="71"/>
    </row>
    <row r="523" spans="1:17" ht="54" x14ac:dyDescent="0.35">
      <c r="A523" s="14">
        <v>519</v>
      </c>
      <c r="B523" s="15" t="s">
        <v>280</v>
      </c>
      <c r="C523" s="39" t="s">
        <v>281</v>
      </c>
      <c r="D523" s="68" t="str">
        <f>D522</f>
        <v>85446</v>
      </c>
      <c r="E523" s="26"/>
      <c r="F523" s="27" t="s">
        <v>44</v>
      </c>
      <c r="G523" s="28" t="s">
        <v>15</v>
      </c>
      <c r="H523" s="29">
        <v>1500</v>
      </c>
      <c r="I523" s="29">
        <v>2500</v>
      </c>
      <c r="J523" s="30"/>
      <c r="K523" s="29">
        <v>1200</v>
      </c>
      <c r="L523" s="30">
        <f>K523-(K523*5%)</f>
        <v>1140</v>
      </c>
      <c r="M523" s="30">
        <f>-1*(K523-L523)</f>
        <v>-60</v>
      </c>
      <c r="N523" s="31">
        <f>M523/K523</f>
        <v>-0.05</v>
      </c>
      <c r="O523" s="71" t="str">
        <f>TEXT((M523*-1),"# ##0,00 zł")</f>
        <v>60,00 zł</v>
      </c>
      <c r="P523" s="74">
        <v>272</v>
      </c>
      <c r="Q523" t="str">
        <f>"Zmniejszenie w dziale "&amp;B523&amp;" w rozdziale "&amp;D523&amp;" w paragrafie "&amp;F523&amp;" wydatku o "&amp;TEXT((M523*-1),"# ##0,00 zł")</f>
        <v>Zmniejszenie w dziale 854 w rozdziale 85446 w paragrafie 4300 wydatku o 60,00 zł</v>
      </c>
    </row>
    <row r="524" spans="1:17" ht="22" x14ac:dyDescent="0.35">
      <c r="A524" s="14">
        <v>520</v>
      </c>
      <c r="B524" s="15" t="s">
        <v>280</v>
      </c>
      <c r="C524" s="39" t="s">
        <v>281</v>
      </c>
      <c r="D524" s="68" t="str">
        <f>D523</f>
        <v>85446</v>
      </c>
      <c r="E524" s="26"/>
      <c r="F524" s="27" t="s">
        <v>136</v>
      </c>
      <c r="G524" s="28" t="s">
        <v>137</v>
      </c>
      <c r="H524" s="29">
        <v>0</v>
      </c>
      <c r="I524" s="29">
        <v>1792</v>
      </c>
      <c r="J524" s="30"/>
      <c r="K524" s="29">
        <v>1480</v>
      </c>
      <c r="L524" s="30">
        <f>K524-(K524*5%)</f>
        <v>1406</v>
      </c>
      <c r="M524" s="30">
        <f>-1*(K524-L524)</f>
        <v>-74</v>
      </c>
      <c r="N524" s="31">
        <f>M524/K524</f>
        <v>-0.05</v>
      </c>
      <c r="O524" s="71" t="str">
        <f>TEXT((M524*-1),"# ##0,00 zł")</f>
        <v>74,00 zł</v>
      </c>
      <c r="P524" s="74">
        <v>273</v>
      </c>
      <c r="Q524" t="str">
        <f>"Zmniejszenie w dziale "&amp;B524&amp;" w rozdziale "&amp;D524&amp;" w paragrafie "&amp;F524&amp;" wydatku o "&amp;TEXT((M524*-1),"# ##0,00 zł")</f>
        <v>Zmniejszenie w dziale 854 w rozdziale 85446 w paragrafie 4700 wydatku o 74,00 zł</v>
      </c>
    </row>
    <row r="525" spans="1:17" ht="22" x14ac:dyDescent="0.35">
      <c r="A525" s="14">
        <v>521</v>
      </c>
      <c r="B525" s="15" t="s">
        <v>280</v>
      </c>
      <c r="C525" s="39" t="s">
        <v>281</v>
      </c>
      <c r="D525" s="39" t="s">
        <v>295</v>
      </c>
      <c r="E525" s="23" t="s">
        <v>295</v>
      </c>
      <c r="F525" s="22"/>
      <c r="G525" s="23" t="s">
        <v>31</v>
      </c>
      <c r="H525" s="24">
        <f>H526</f>
        <v>2000</v>
      </c>
      <c r="I525" s="24">
        <f>I526</f>
        <v>4000</v>
      </c>
      <c r="J525" s="25">
        <f>J526</f>
        <v>0</v>
      </c>
      <c r="K525" s="24">
        <f>K526</f>
        <v>5000</v>
      </c>
      <c r="L525" s="25">
        <f>L526</f>
        <v>5000</v>
      </c>
      <c r="M525" s="25">
        <f>M526</f>
        <v>0</v>
      </c>
      <c r="N525" s="25"/>
      <c r="O525" s="71"/>
    </row>
    <row r="526" spans="1:17" x14ac:dyDescent="0.35">
      <c r="A526" s="14">
        <v>522</v>
      </c>
      <c r="B526" s="15" t="s">
        <v>280</v>
      </c>
      <c r="C526" s="39" t="s">
        <v>281</v>
      </c>
      <c r="D526" s="68" t="str">
        <f>D525</f>
        <v>85495</v>
      </c>
      <c r="E526" s="26"/>
      <c r="F526" s="50" t="s">
        <v>170</v>
      </c>
      <c r="G526" s="51" t="s">
        <v>171</v>
      </c>
      <c r="H526" s="52">
        <v>2000</v>
      </c>
      <c r="I526" s="52">
        <v>4000</v>
      </c>
      <c r="J526" s="33"/>
      <c r="K526" s="52">
        <v>5000</v>
      </c>
      <c r="L526" s="53">
        <f>K526</f>
        <v>5000</v>
      </c>
      <c r="M526" s="30">
        <f>-1*(K526-L526)</f>
        <v>0</v>
      </c>
      <c r="N526" s="31">
        <f>M526/K526</f>
        <v>0</v>
      </c>
      <c r="O526" s="71"/>
    </row>
    <row r="527" spans="1:17" x14ac:dyDescent="0.35">
      <c r="A527" s="14">
        <v>523</v>
      </c>
      <c r="B527" s="15" t="s">
        <v>296</v>
      </c>
      <c r="C527" s="16" t="s">
        <v>297</v>
      </c>
      <c r="D527" s="16"/>
      <c r="E527" s="17"/>
      <c r="F527" s="18"/>
      <c r="G527" s="16" t="s">
        <v>297</v>
      </c>
      <c r="H527" s="19">
        <f>H528+H544+H563+H567+H579+H582+H584+H586+H588</f>
        <v>54672035.25</v>
      </c>
      <c r="I527" s="19">
        <f>I528+I544+I563+I567+I579+I582+I584+I586+I588</f>
        <v>52191626.939999998</v>
      </c>
      <c r="J527" s="20">
        <f>J528+J544+J563+J567+J579+J582+J584+J586+J588</f>
        <v>0</v>
      </c>
      <c r="K527" s="19">
        <f>K528+K544+K563+K567+K579+K582+K584+K586+K588</f>
        <v>23454673.770000003</v>
      </c>
      <c r="L527" s="20">
        <f>L528+L544+L563+L567+L579+L582+L584+L586+L588</f>
        <v>23376035.381499998</v>
      </c>
      <c r="M527" s="20">
        <f>M528+M544+M563+M567+M579+M582+M584+M586+M588</f>
        <v>-78638.388499999972</v>
      </c>
      <c r="N527" s="20"/>
      <c r="O527" s="71"/>
    </row>
    <row r="528" spans="1:17" x14ac:dyDescent="0.35">
      <c r="A528" s="14">
        <v>524</v>
      </c>
      <c r="B528" s="15" t="s">
        <v>296</v>
      </c>
      <c r="C528" s="16" t="s">
        <v>297</v>
      </c>
      <c r="D528" s="16" t="s">
        <v>298</v>
      </c>
      <c r="E528" s="23" t="s">
        <v>298</v>
      </c>
      <c r="F528" s="22"/>
      <c r="G528" s="23" t="s">
        <v>299</v>
      </c>
      <c r="H528" s="24">
        <f>SUM(H529:H543)</f>
        <v>44196233.420000002</v>
      </c>
      <c r="I528" s="24">
        <f>SUM(I529:I543)</f>
        <v>42924860.399999999</v>
      </c>
      <c r="J528" s="25">
        <f>SUM(J529:J543)</f>
        <v>0</v>
      </c>
      <c r="K528" s="24">
        <f>SUM(K529:K543)</f>
        <v>14995484</v>
      </c>
      <c r="L528" s="25">
        <f>SUM(L529:L543)</f>
        <v>14989110.9</v>
      </c>
      <c r="M528" s="25">
        <f>SUM(M529:M543)</f>
        <v>-6373.0999999999995</v>
      </c>
      <c r="N528" s="25"/>
      <c r="O528" s="71"/>
    </row>
    <row r="529" spans="1:17" x14ac:dyDescent="0.35">
      <c r="A529" s="14">
        <v>525</v>
      </c>
      <c r="B529" s="15" t="s">
        <v>296</v>
      </c>
      <c r="C529" s="16" t="s">
        <v>297</v>
      </c>
      <c r="D529" s="68" t="str">
        <f>D528</f>
        <v>85501</v>
      </c>
      <c r="E529" s="26"/>
      <c r="F529" s="27" t="s">
        <v>116</v>
      </c>
      <c r="G529" s="28" t="s">
        <v>117</v>
      </c>
      <c r="H529" s="29">
        <v>0</v>
      </c>
      <c r="I529" s="29">
        <v>0</v>
      </c>
      <c r="J529" s="30"/>
      <c r="K529" s="29">
        <v>800</v>
      </c>
      <c r="L529" s="30">
        <f>K529-(K529*5%)</f>
        <v>760</v>
      </c>
      <c r="M529" s="30">
        <f>-1*(K529-L529)</f>
        <v>-40</v>
      </c>
      <c r="N529" s="31">
        <f>M529/K529</f>
        <v>-0.05</v>
      </c>
      <c r="O529" s="71" t="str">
        <f>TEXT((M529*-1),"# ##0,00 zł")</f>
        <v>40,00 zł</v>
      </c>
      <c r="P529" s="74">
        <v>274</v>
      </c>
      <c r="Q529" t="str">
        <f>"Zmniejszenie w dziale "&amp;B529&amp;" w rozdziale "&amp;D529&amp;" w paragrafie "&amp;F529&amp;" wydatku o "&amp;TEXT((M529*-1),"# ##0,00 zł")</f>
        <v>Zmniejszenie w dziale 855 w rozdziale 85501 w paragrafie 3020 wydatku o 40,00 zł</v>
      </c>
    </row>
    <row r="530" spans="1:17" x14ac:dyDescent="0.35">
      <c r="A530" s="14">
        <v>526</v>
      </c>
      <c r="B530" s="15" t="s">
        <v>296</v>
      </c>
      <c r="C530" s="16" t="s">
        <v>297</v>
      </c>
      <c r="D530" s="68" t="str">
        <f>D529</f>
        <v>85501</v>
      </c>
      <c r="E530" s="26"/>
      <c r="F530" s="27" t="s">
        <v>258</v>
      </c>
      <c r="G530" s="28" t="s">
        <v>259</v>
      </c>
      <c r="H530" s="29">
        <v>43913978.469999999</v>
      </c>
      <c r="I530" s="29">
        <v>42560000</v>
      </c>
      <c r="J530" s="30"/>
      <c r="K530" s="29">
        <v>14868022</v>
      </c>
      <c r="L530" s="30">
        <f>K530</f>
        <v>14868022</v>
      </c>
      <c r="M530" s="30">
        <f>-1*(K530-L530)</f>
        <v>0</v>
      </c>
      <c r="N530" s="31">
        <f>M530/K530</f>
        <v>0</v>
      </c>
      <c r="O530" s="71"/>
    </row>
    <row r="531" spans="1:17" x14ac:dyDescent="0.35">
      <c r="A531" s="14">
        <v>527</v>
      </c>
      <c r="B531" s="15" t="s">
        <v>296</v>
      </c>
      <c r="C531" s="16" t="s">
        <v>297</v>
      </c>
      <c r="D531" s="68" t="str">
        <f>D530</f>
        <v>85501</v>
      </c>
      <c r="E531" s="26"/>
      <c r="F531" s="27" t="s">
        <v>108</v>
      </c>
      <c r="G531" s="28" t="s">
        <v>109</v>
      </c>
      <c r="H531" s="29">
        <v>172831.53</v>
      </c>
      <c r="I531" s="29">
        <v>217000</v>
      </c>
      <c r="J531" s="30"/>
      <c r="K531" s="29">
        <v>54120</v>
      </c>
      <c r="L531" s="30">
        <f>K531-(K531*5%)</f>
        <v>51414</v>
      </c>
      <c r="M531" s="30">
        <f>-1*(K531-L531)</f>
        <v>-2706</v>
      </c>
      <c r="N531" s="31">
        <f>M531/K531</f>
        <v>-0.05</v>
      </c>
      <c r="O531" s="71" t="str">
        <f>TEXT((M531*-1),"# ##0,00 zł")</f>
        <v>2 706,00 zł</v>
      </c>
      <c r="P531" s="74">
        <v>275</v>
      </c>
      <c r="Q531" t="str">
        <f>"Zmniejszenie w dziale "&amp;B531&amp;" w rozdziale "&amp;D531&amp;" w paragrafie "&amp;F531&amp;" wydatku o "&amp;TEXT((M531*-1),"# ##0,00 zł")</f>
        <v>Zmniejszenie w dziale 855 w rozdziale 85501 w paragrafie 4010 wydatku o 2 706,00 zł</v>
      </c>
    </row>
    <row r="532" spans="1:17" x14ac:dyDescent="0.35">
      <c r="A532" s="14">
        <v>528</v>
      </c>
      <c r="B532" s="15" t="s">
        <v>296</v>
      </c>
      <c r="C532" s="16" t="s">
        <v>297</v>
      </c>
      <c r="D532" s="68" t="str">
        <f>D531</f>
        <v>85501</v>
      </c>
      <c r="E532" s="26"/>
      <c r="F532" s="27" t="s">
        <v>118</v>
      </c>
      <c r="G532" s="28" t="s">
        <v>119</v>
      </c>
      <c r="H532" s="29">
        <v>10945.96</v>
      </c>
      <c r="I532" s="29">
        <v>12528.35</v>
      </c>
      <c r="J532" s="30"/>
      <c r="K532" s="29">
        <v>13161</v>
      </c>
      <c r="L532" s="30">
        <f>K532-(K532*5%)</f>
        <v>12502.95</v>
      </c>
      <c r="M532" s="30">
        <f>-1*(K532-L532)</f>
        <v>-658.04999999999927</v>
      </c>
      <c r="N532" s="31">
        <f>M532/K532</f>
        <v>-4.9999999999999947E-2</v>
      </c>
      <c r="O532" s="71" t="str">
        <f>TEXT((M532*-1),"# ##0,00 zł")</f>
        <v>658,05 zł</v>
      </c>
      <c r="P532" s="74">
        <v>276</v>
      </c>
      <c r="Q532" t="str">
        <f>"Zmniejszenie w dziale "&amp;B532&amp;" w rozdziale "&amp;D532&amp;" w paragrafie "&amp;F532&amp;" wydatku o "&amp;TEXT((M532*-1),"# ##0,00 zł")</f>
        <v>Zmniejszenie w dziale 855 w rozdziale 85501 w paragrafie 4040 wydatku o 658,05 zł</v>
      </c>
    </row>
    <row r="533" spans="1:17" x14ac:dyDescent="0.35">
      <c r="A533" s="14">
        <v>529</v>
      </c>
      <c r="B533" s="15" t="s">
        <v>296</v>
      </c>
      <c r="C533" s="16" t="s">
        <v>297</v>
      </c>
      <c r="D533" s="68" t="str">
        <f>D532</f>
        <v>85501</v>
      </c>
      <c r="E533" s="26"/>
      <c r="F533" s="27" t="s">
        <v>32</v>
      </c>
      <c r="G533" s="28" t="s">
        <v>33</v>
      </c>
      <c r="H533" s="29">
        <v>27736.400000000001</v>
      </c>
      <c r="I533" s="29">
        <v>43400</v>
      </c>
      <c r="J533" s="30"/>
      <c r="K533" s="29">
        <v>11585</v>
      </c>
      <c r="L533" s="30">
        <f>K533-(K533*5%)</f>
        <v>11005.75</v>
      </c>
      <c r="M533" s="30">
        <f>-1*(K533-L533)</f>
        <v>-579.25</v>
      </c>
      <c r="N533" s="31">
        <f>M533/K533</f>
        <v>-0.05</v>
      </c>
      <c r="O533" s="71" t="str">
        <f>TEXT((M533*-1),"# ##0,00 zł")</f>
        <v>579,25 zł</v>
      </c>
      <c r="P533" s="74">
        <v>277</v>
      </c>
      <c r="Q533" t="str">
        <f>"Zmniejszenie w dziale "&amp;B533&amp;" w rozdziale "&amp;D533&amp;" w paragrafie "&amp;F533&amp;" wydatku o "&amp;TEXT((M533*-1),"# ##0,00 zł")</f>
        <v>Zmniejszenie w dziale 855 w rozdziale 85501 w paragrafie 4110 wydatku o 579,25 zł</v>
      </c>
    </row>
    <row r="534" spans="1:17" ht="18" x14ac:dyDescent="0.35">
      <c r="A534" s="14">
        <v>530</v>
      </c>
      <c r="B534" s="15" t="s">
        <v>296</v>
      </c>
      <c r="C534" s="16" t="s">
        <v>297</v>
      </c>
      <c r="D534" s="68" t="str">
        <f>D533</f>
        <v>85501</v>
      </c>
      <c r="E534" s="26"/>
      <c r="F534" s="27" t="s">
        <v>34</v>
      </c>
      <c r="G534" s="28" t="s">
        <v>35</v>
      </c>
      <c r="H534" s="29">
        <v>3884.69</v>
      </c>
      <c r="I534" s="29">
        <v>6051</v>
      </c>
      <c r="J534" s="30"/>
      <c r="K534" s="29">
        <v>1648</v>
      </c>
      <c r="L534" s="30">
        <f>K534-(K534*5%)</f>
        <v>1565.6</v>
      </c>
      <c r="M534" s="30">
        <f>-1*(K534-L534)</f>
        <v>-82.400000000000091</v>
      </c>
      <c r="N534" s="31">
        <f>M534/K534</f>
        <v>-5.0000000000000058E-2</v>
      </c>
      <c r="O534" s="71" t="str">
        <f>TEXT((M534*-1),"# ##0,00 zł")</f>
        <v>82,40 zł</v>
      </c>
      <c r="P534" s="74">
        <v>278</v>
      </c>
      <c r="Q534" t="str">
        <f>"Zmniejszenie w dziale "&amp;B534&amp;" w rozdziale "&amp;D534&amp;" w paragrafie "&amp;F534&amp;" wydatku o "&amp;TEXT((M534*-1),"# ##0,00 zł")</f>
        <v>Zmniejszenie w dziale 855 w rozdziale 85501 w paragrafie 4120 wydatku o 82,40 zł</v>
      </c>
    </row>
    <row r="535" spans="1:17" x14ac:dyDescent="0.35">
      <c r="A535" s="14">
        <v>531</v>
      </c>
      <c r="B535" s="15" t="s">
        <v>296</v>
      </c>
      <c r="C535" s="16" t="s">
        <v>297</v>
      </c>
      <c r="D535" s="68" t="str">
        <f>D534</f>
        <v>85501</v>
      </c>
      <c r="E535" s="26"/>
      <c r="F535" s="27" t="s">
        <v>72</v>
      </c>
      <c r="G535" s="28" t="s">
        <v>73</v>
      </c>
      <c r="H535" s="29">
        <v>14552.82</v>
      </c>
      <c r="I535" s="29">
        <v>8000</v>
      </c>
      <c r="J535" s="30"/>
      <c r="K535" s="29">
        <v>6000</v>
      </c>
      <c r="L535" s="30">
        <f>K535-(K535*5%)</f>
        <v>5700</v>
      </c>
      <c r="M535" s="30">
        <f>-1*(K535-L535)</f>
        <v>-300</v>
      </c>
      <c r="N535" s="31">
        <f>M535/K535</f>
        <v>-0.05</v>
      </c>
      <c r="O535" s="71" t="str">
        <f>TEXT((M535*-1),"# ##0,00 zł")</f>
        <v>300,00 zł</v>
      </c>
      <c r="P535" s="74">
        <v>279</v>
      </c>
      <c r="Q535" t="str">
        <f>"Zmniejszenie w dziale "&amp;B535&amp;" w rozdziale "&amp;D535&amp;" w paragrafie "&amp;F535&amp;" wydatku o "&amp;TEXT((M535*-1),"# ##0,00 zł")</f>
        <v>Zmniejszenie w dziale 855 w rozdziale 85501 w paragrafie 4210 wydatku o 300,00 zł</v>
      </c>
    </row>
    <row r="536" spans="1:17" x14ac:dyDescent="0.35">
      <c r="A536" s="14">
        <v>532</v>
      </c>
      <c r="B536" s="15" t="s">
        <v>296</v>
      </c>
      <c r="C536" s="16" t="s">
        <v>297</v>
      </c>
      <c r="D536" s="68" t="str">
        <f>D535</f>
        <v>85501</v>
      </c>
      <c r="E536" s="26"/>
      <c r="F536" s="27" t="s">
        <v>82</v>
      </c>
      <c r="G536" s="28" t="s">
        <v>83</v>
      </c>
      <c r="H536" s="29">
        <v>0</v>
      </c>
      <c r="I536" s="29">
        <v>0</v>
      </c>
      <c r="J536" s="30"/>
      <c r="K536" s="29">
        <v>1000</v>
      </c>
      <c r="L536" s="30">
        <f>K536-(K536*5%)</f>
        <v>950</v>
      </c>
      <c r="M536" s="30">
        <f>-1*(K536-L536)</f>
        <v>-50</v>
      </c>
      <c r="N536" s="31">
        <f>M536/K536</f>
        <v>-0.05</v>
      </c>
      <c r="O536" s="71" t="str">
        <f>TEXT((M536*-1),"# ##0,00 zł")</f>
        <v>50,00 zł</v>
      </c>
      <c r="P536" s="74">
        <v>280</v>
      </c>
      <c r="Q536" t="str">
        <f>"Zmniejszenie w dziale "&amp;B536&amp;" w rozdziale "&amp;D536&amp;" w paragrafie "&amp;F536&amp;" wydatku o "&amp;TEXT((M536*-1),"# ##0,00 zł")</f>
        <v>Zmniejszenie w dziale 855 w rozdziale 85501 w paragrafie 4260 wydatku o 50,00 zł</v>
      </c>
    </row>
    <row r="537" spans="1:17" x14ac:dyDescent="0.35">
      <c r="A537" s="14">
        <v>533</v>
      </c>
      <c r="B537" s="15" t="s">
        <v>296</v>
      </c>
      <c r="C537" s="16" t="s">
        <v>297</v>
      </c>
      <c r="D537" s="68" t="str">
        <f>D536</f>
        <v>85501</v>
      </c>
      <c r="E537" s="26"/>
      <c r="F537" s="27" t="s">
        <v>44</v>
      </c>
      <c r="G537" s="28" t="s">
        <v>15</v>
      </c>
      <c r="H537" s="29">
        <v>31818.92</v>
      </c>
      <c r="I537" s="29">
        <v>53844.01</v>
      </c>
      <c r="J537" s="30"/>
      <c r="K537" s="29">
        <v>28204.06</v>
      </c>
      <c r="L537" s="30">
        <f>K537-(K537*5%)</f>
        <v>26793.857</v>
      </c>
      <c r="M537" s="30">
        <f>-1*(K537-L537)</f>
        <v>-1410.2030000000013</v>
      </c>
      <c r="N537" s="31">
        <f>M537/K537</f>
        <v>-5.0000000000000044E-2</v>
      </c>
      <c r="O537" s="71" t="str">
        <f>TEXT((M537*-1),"# ##0,00 zł")</f>
        <v>1 410,20 zł</v>
      </c>
      <c r="P537" s="74">
        <v>281</v>
      </c>
      <c r="Q537" t="str">
        <f>"Zmniejszenie w dziale "&amp;B537&amp;" w rozdziale "&amp;D537&amp;" w paragrafie "&amp;F537&amp;" wydatku o "&amp;TEXT((M537*-1),"# ##0,00 zł")</f>
        <v>Zmniejszenie w dziale 855 w rozdziale 85501 w paragrafie 4300 wydatku o 1 410,20 zł</v>
      </c>
    </row>
    <row r="538" spans="1:17" ht="27" x14ac:dyDescent="0.35">
      <c r="A538" s="14">
        <v>534</v>
      </c>
      <c r="B538" s="15" t="s">
        <v>296</v>
      </c>
      <c r="C538" s="16" t="s">
        <v>297</v>
      </c>
      <c r="D538" s="68" t="str">
        <f>D537</f>
        <v>85501</v>
      </c>
      <c r="E538" s="26"/>
      <c r="F538" s="27" t="s">
        <v>126</v>
      </c>
      <c r="G538" s="28" t="s">
        <v>127</v>
      </c>
      <c r="H538" s="29">
        <v>1075.67</v>
      </c>
      <c r="I538" s="29">
        <v>1800</v>
      </c>
      <c r="J538" s="30"/>
      <c r="K538" s="29">
        <v>0</v>
      </c>
      <c r="L538" s="30">
        <f>K538</f>
        <v>0</v>
      </c>
      <c r="M538" s="30">
        <f>-1*(K538-L538)</f>
        <v>0</v>
      </c>
      <c r="N538" s="31" t="e">
        <f>M538/K538</f>
        <v>#DIV/0!</v>
      </c>
      <c r="O538" s="71"/>
    </row>
    <row r="539" spans="1:17" x14ac:dyDescent="0.35">
      <c r="A539" s="14">
        <v>535</v>
      </c>
      <c r="B539" s="15" t="s">
        <v>296</v>
      </c>
      <c r="C539" s="16" t="s">
        <v>297</v>
      </c>
      <c r="D539" s="68" t="str">
        <f>D538</f>
        <v>85501</v>
      </c>
      <c r="E539" s="26"/>
      <c r="F539" s="27" t="s">
        <v>128</v>
      </c>
      <c r="G539" s="28" t="s">
        <v>129</v>
      </c>
      <c r="H539" s="29">
        <v>14358.18</v>
      </c>
      <c r="I539" s="29">
        <v>15036</v>
      </c>
      <c r="J539" s="30"/>
      <c r="K539" s="29">
        <v>2588.16</v>
      </c>
      <c r="L539" s="30">
        <f>K539-(K539*5%)</f>
        <v>2458.752</v>
      </c>
      <c r="M539" s="30">
        <f>-1*(K539-L539)</f>
        <v>-129.4079999999999</v>
      </c>
      <c r="N539" s="31">
        <f>M539/K539</f>
        <v>-4.9999999999999968E-2</v>
      </c>
      <c r="O539" s="71" t="str">
        <f>TEXT((M539*-1),"# ##0,00 zł")</f>
        <v>129,41 zł</v>
      </c>
      <c r="P539" s="74">
        <v>282</v>
      </c>
      <c r="Q539" t="str">
        <f>"Zmniejszenie w dziale "&amp;B539&amp;" w rozdziale "&amp;D539&amp;" w paragrafie "&amp;F539&amp;" wydatku o "&amp;TEXT((M539*-1),"# ##0,00 zł")</f>
        <v>Zmniejszenie w dziale 855 w rozdziale 85501 w paragrafie 4400 wydatku o 129,41 zł</v>
      </c>
    </row>
    <row r="540" spans="1:17" x14ac:dyDescent="0.35">
      <c r="A540" s="14">
        <v>536</v>
      </c>
      <c r="B540" s="15" t="s">
        <v>296</v>
      </c>
      <c r="C540" s="16" t="s">
        <v>297</v>
      </c>
      <c r="D540" s="68" t="str">
        <f>D539</f>
        <v>85501</v>
      </c>
      <c r="E540" s="26"/>
      <c r="F540" s="27" t="s">
        <v>130</v>
      </c>
      <c r="G540" s="28" t="s">
        <v>131</v>
      </c>
      <c r="H540" s="29">
        <v>0</v>
      </c>
      <c r="I540" s="29">
        <v>500</v>
      </c>
      <c r="J540" s="30"/>
      <c r="K540" s="29">
        <v>0</v>
      </c>
      <c r="L540" s="30">
        <f>K540</f>
        <v>0</v>
      </c>
      <c r="M540" s="30">
        <f>-1*(K540-L540)</f>
        <v>0</v>
      </c>
      <c r="N540" s="31" t="e">
        <f>M540/K540</f>
        <v>#DIV/0!</v>
      </c>
      <c r="O540" s="71"/>
    </row>
    <row r="541" spans="1:17" x14ac:dyDescent="0.35">
      <c r="A541" s="14">
        <v>537</v>
      </c>
      <c r="B541" s="15" t="s">
        <v>296</v>
      </c>
      <c r="C541" s="16" t="s">
        <v>297</v>
      </c>
      <c r="D541" s="68" t="str">
        <f>D540</f>
        <v>85501</v>
      </c>
      <c r="E541" s="26"/>
      <c r="F541" s="27" t="s">
        <v>134</v>
      </c>
      <c r="G541" s="28" t="s">
        <v>135</v>
      </c>
      <c r="H541" s="29">
        <v>4650.78</v>
      </c>
      <c r="I541" s="29">
        <v>6201.04</v>
      </c>
      <c r="J541" s="30"/>
      <c r="K541" s="29">
        <v>4650.78</v>
      </c>
      <c r="L541" s="30">
        <f>K541-(K541*5%)</f>
        <v>4418.241</v>
      </c>
      <c r="M541" s="30">
        <f>-1*(K541-L541)</f>
        <v>-232.53899999999976</v>
      </c>
      <c r="N541" s="31">
        <f>M541/K541</f>
        <v>-4.9999999999999954E-2</v>
      </c>
      <c r="O541" s="71" t="str">
        <f>TEXT((M541*-1),"# ##0,00 zł")</f>
        <v>232,54 zł</v>
      </c>
      <c r="P541" s="74">
        <v>283</v>
      </c>
      <c r="Q541" t="str">
        <f>"Zmniejszenie w dziale "&amp;B541&amp;" w rozdziale "&amp;D541&amp;" w paragrafie "&amp;F541&amp;" wydatku o "&amp;TEXT((M541*-1),"# ##0,00 zł")</f>
        <v>Zmniejszenie w dziale 855 w rozdziale 85501 w paragrafie 4440 wydatku o 232,54 zł</v>
      </c>
    </row>
    <row r="542" spans="1:17" ht="18" x14ac:dyDescent="0.35">
      <c r="A542" s="14">
        <v>538</v>
      </c>
      <c r="B542" s="15" t="s">
        <v>296</v>
      </c>
      <c r="C542" s="16" t="s">
        <v>297</v>
      </c>
      <c r="D542" s="68" t="str">
        <f>D541</f>
        <v>85501</v>
      </c>
      <c r="E542" s="26"/>
      <c r="F542" s="27" t="s">
        <v>136</v>
      </c>
      <c r="G542" s="28" t="s">
        <v>137</v>
      </c>
      <c r="H542" s="29">
        <v>400</v>
      </c>
      <c r="I542" s="29">
        <v>500</v>
      </c>
      <c r="J542" s="30"/>
      <c r="K542" s="29">
        <v>0</v>
      </c>
      <c r="L542" s="30">
        <f>K542</f>
        <v>0</v>
      </c>
      <c r="M542" s="30">
        <f>-1*(K542-L542)</f>
        <v>0</v>
      </c>
      <c r="N542" s="31" t="e">
        <f>M542/K542</f>
        <v>#DIV/0!</v>
      </c>
      <c r="O542" s="71"/>
    </row>
    <row r="543" spans="1:17" x14ac:dyDescent="0.35">
      <c r="A543" s="14">
        <v>539</v>
      </c>
      <c r="B543" s="15" t="s">
        <v>296</v>
      </c>
      <c r="C543" s="16" t="s">
        <v>297</v>
      </c>
      <c r="D543" s="68" t="str">
        <f>D542</f>
        <v>85501</v>
      </c>
      <c r="E543" s="26"/>
      <c r="F543" s="27" t="s">
        <v>138</v>
      </c>
      <c r="G543" s="28" t="s">
        <v>139</v>
      </c>
      <c r="H543" s="29">
        <v>0</v>
      </c>
      <c r="I543" s="29">
        <v>0</v>
      </c>
      <c r="J543" s="30"/>
      <c r="K543" s="29">
        <v>3705</v>
      </c>
      <c r="L543" s="30">
        <f>K543-(K543*5%)</f>
        <v>3519.75</v>
      </c>
      <c r="M543" s="30">
        <f>-1*(K543-L543)</f>
        <v>-185.25</v>
      </c>
      <c r="N543" s="31">
        <f>M543/K543</f>
        <v>-0.05</v>
      </c>
      <c r="O543" s="71" t="str">
        <f>TEXT((M543*-1),"# ##0,00 zł")</f>
        <v>185,25 zł</v>
      </c>
      <c r="P543" s="74">
        <v>284</v>
      </c>
      <c r="Q543" t="str">
        <f>"Zmniejszenie w dziale "&amp;B543&amp;" w rozdziale "&amp;D543&amp;" w paragrafie "&amp;F543&amp;" wydatku o "&amp;TEXT((M543*-1),"# ##0,00 zł")</f>
        <v>Zmniejszenie w dziale 855 w rozdziale 85501 w paragrafie 4710 wydatku o 185,25 zł</v>
      </c>
    </row>
    <row r="544" spans="1:17" x14ac:dyDescent="0.35">
      <c r="A544" s="14">
        <v>540</v>
      </c>
      <c r="B544" s="15" t="s">
        <v>296</v>
      </c>
      <c r="C544" s="16" t="s">
        <v>297</v>
      </c>
      <c r="D544" s="16" t="s">
        <v>300</v>
      </c>
      <c r="E544" s="23" t="s">
        <v>300</v>
      </c>
      <c r="F544" s="22"/>
      <c r="G544" s="23" t="s">
        <v>301</v>
      </c>
      <c r="H544" s="24">
        <f>SUM(H545:H562)</f>
        <v>8476343.8200000003</v>
      </c>
      <c r="I544" s="24">
        <f>SUM(I545:I562)</f>
        <v>8481641</v>
      </c>
      <c r="J544" s="25">
        <f>SUM(J545:J562)</f>
        <v>0</v>
      </c>
      <c r="K544" s="24">
        <f>SUM(K545:K562)</f>
        <v>7596989.1300000008</v>
      </c>
      <c r="L544" s="25">
        <f>SUM(L545:L562)</f>
        <v>7556583.8734999998</v>
      </c>
      <c r="M544" s="25">
        <f>SUM(M545:M562)</f>
        <v>-40405.256499999967</v>
      </c>
      <c r="N544" s="25"/>
      <c r="O544" s="71"/>
    </row>
    <row r="545" spans="1:17" x14ac:dyDescent="0.35">
      <c r="A545" s="14">
        <v>541</v>
      </c>
      <c r="B545" s="15" t="s">
        <v>296</v>
      </c>
      <c r="C545" s="16" t="s">
        <v>297</v>
      </c>
      <c r="D545" s="68" t="str">
        <f>D544</f>
        <v>85502</v>
      </c>
      <c r="E545" s="26"/>
      <c r="F545" s="27" t="s">
        <v>116</v>
      </c>
      <c r="G545" s="28" t="s">
        <v>117</v>
      </c>
      <c r="H545" s="29">
        <v>2163.1999999999998</v>
      </c>
      <c r="I545" s="29">
        <v>2000</v>
      </c>
      <c r="J545" s="30"/>
      <c r="K545" s="29">
        <v>3000</v>
      </c>
      <c r="L545" s="30">
        <f>K545-(K545*5%)</f>
        <v>2850</v>
      </c>
      <c r="M545" s="30">
        <f>-1*(K545-L545)</f>
        <v>-150</v>
      </c>
      <c r="N545" s="31">
        <f>M545/K545</f>
        <v>-0.05</v>
      </c>
      <c r="O545" s="71" t="str">
        <f>TEXT((M545*-1),"# ##0,00 zł")</f>
        <v>150,00 zł</v>
      </c>
      <c r="P545" s="74">
        <v>285</v>
      </c>
      <c r="Q545" t="str">
        <f>"Zmniejszenie w dziale "&amp;B545&amp;" w rozdziale "&amp;D545&amp;" w paragrafie "&amp;F545&amp;" wydatku o "&amp;TEXT((M545*-1),"# ##0,00 zł")</f>
        <v>Zmniejszenie w dziale 855 w rozdziale 85502 w paragrafie 3020 wydatku o 150,00 zł</v>
      </c>
    </row>
    <row r="546" spans="1:17" ht="54" x14ac:dyDescent="0.35">
      <c r="A546" s="14">
        <v>542</v>
      </c>
      <c r="B546" s="15" t="s">
        <v>296</v>
      </c>
      <c r="C546" s="16" t="s">
        <v>297</v>
      </c>
      <c r="D546" s="68" t="str">
        <f>D545</f>
        <v>85502</v>
      </c>
      <c r="E546" s="26"/>
      <c r="F546" s="27" t="s">
        <v>258</v>
      </c>
      <c r="G546" s="28" t="s">
        <v>259</v>
      </c>
      <c r="H546" s="29">
        <v>7658590.5199999996</v>
      </c>
      <c r="I546" s="29">
        <v>7554949.4000000004</v>
      </c>
      <c r="J546" s="30"/>
      <c r="K546" s="29">
        <v>6788884</v>
      </c>
      <c r="L546" s="30">
        <f>K546</f>
        <v>6788884</v>
      </c>
      <c r="M546" s="30">
        <f>-1*(K546-L546)</f>
        <v>0</v>
      </c>
      <c r="N546" s="31">
        <f>M546/K546</f>
        <v>0</v>
      </c>
      <c r="O546" s="71"/>
    </row>
    <row r="547" spans="1:17" x14ac:dyDescent="0.35">
      <c r="A547" s="14">
        <v>543</v>
      </c>
      <c r="B547" s="15" t="s">
        <v>296</v>
      </c>
      <c r="C547" s="16" t="s">
        <v>297</v>
      </c>
      <c r="D547" s="68" t="str">
        <f>D546</f>
        <v>85502</v>
      </c>
      <c r="E547" s="26"/>
      <c r="F547" s="27" t="s">
        <v>108</v>
      </c>
      <c r="G547" s="28" t="s">
        <v>109</v>
      </c>
      <c r="H547" s="29">
        <v>255209.74</v>
      </c>
      <c r="I547" s="29">
        <v>280900</v>
      </c>
      <c r="J547" s="30"/>
      <c r="K547" s="29">
        <v>303156</v>
      </c>
      <c r="L547" s="30">
        <f>K547-(K547*5%)</f>
        <v>287998.2</v>
      </c>
      <c r="M547" s="30">
        <f>-1*(K547-L547)</f>
        <v>-15157.799999999988</v>
      </c>
      <c r="N547" s="31">
        <f>M547/K547</f>
        <v>-4.9999999999999961E-2</v>
      </c>
      <c r="O547" s="71" t="str">
        <f>TEXT((M547*-1),"# ##0,00 zł")</f>
        <v>15 157,80 zł</v>
      </c>
      <c r="P547" s="74">
        <v>286</v>
      </c>
      <c r="Q547" t="str">
        <f>"Zmniejszenie w dziale "&amp;B547&amp;" w rozdziale "&amp;D547&amp;" w paragrafie "&amp;F547&amp;" wydatku o "&amp;TEXT((M547*-1),"# ##0,00 zł")</f>
        <v>Zmniejszenie w dziale 855 w rozdziale 85502 w paragrafie 4010 wydatku o 15 157,80 zł</v>
      </c>
    </row>
    <row r="548" spans="1:17" x14ac:dyDescent="0.35">
      <c r="A548" s="14">
        <v>544</v>
      </c>
      <c r="B548" s="15" t="s">
        <v>296</v>
      </c>
      <c r="C548" s="16" t="s">
        <v>297</v>
      </c>
      <c r="D548" s="68" t="str">
        <f>D547</f>
        <v>85502</v>
      </c>
      <c r="E548" s="26"/>
      <c r="F548" s="27" t="s">
        <v>118</v>
      </c>
      <c r="G548" s="28" t="s">
        <v>119</v>
      </c>
      <c r="H548" s="29">
        <v>23412.74</v>
      </c>
      <c r="I548" s="29">
        <v>24315.85</v>
      </c>
      <c r="J548" s="30"/>
      <c r="K548" s="29">
        <v>25084.61</v>
      </c>
      <c r="L548" s="30">
        <f>K548-(K548*5%)</f>
        <v>23830.379499999999</v>
      </c>
      <c r="M548" s="30">
        <f>-1*(K548-L548)</f>
        <v>-1254.2305000000015</v>
      </c>
      <c r="N548" s="31">
        <f>M548/K548</f>
        <v>-5.0000000000000058E-2</v>
      </c>
      <c r="O548" s="71" t="str">
        <f>TEXT((M548*-1),"# ##0,00 zł")</f>
        <v>1 254,23 zł</v>
      </c>
      <c r="P548" s="74">
        <v>287</v>
      </c>
      <c r="Q548" t="str">
        <f>"Zmniejszenie w dziale "&amp;B548&amp;" w rozdziale "&amp;D548&amp;" w paragrafie "&amp;F548&amp;" wydatku o "&amp;TEXT((M548*-1),"# ##0,00 zł")</f>
        <v>Zmniejszenie w dziale 855 w rozdziale 85502 w paragrafie 4040 wydatku o 1 254,23 zł</v>
      </c>
    </row>
    <row r="549" spans="1:17" x14ac:dyDescent="0.35">
      <c r="A549" s="14">
        <v>545</v>
      </c>
      <c r="B549" s="15" t="s">
        <v>296</v>
      </c>
      <c r="C549" s="16" t="s">
        <v>297</v>
      </c>
      <c r="D549" s="68" t="str">
        <f>D548</f>
        <v>85502</v>
      </c>
      <c r="E549" s="26"/>
      <c r="F549" s="27" t="s">
        <v>32</v>
      </c>
      <c r="G549" s="28" t="s">
        <v>33</v>
      </c>
      <c r="H549" s="29">
        <v>437293.11</v>
      </c>
      <c r="I549" s="29">
        <v>492364</v>
      </c>
      <c r="J549" s="30"/>
      <c r="K549" s="29">
        <v>395138.03</v>
      </c>
      <c r="L549" s="30">
        <f>K549-(K549*5%)</f>
        <v>375381.12850000005</v>
      </c>
      <c r="M549" s="30">
        <f>-1*(K549-L549)</f>
        <v>-19756.901499999978</v>
      </c>
      <c r="N549" s="31">
        <f>M549/K549</f>
        <v>-4.999999999999994E-2</v>
      </c>
      <c r="O549" s="71" t="str">
        <f>TEXT((M549*-1),"# ##0,00 zł")</f>
        <v>19 756,90 zł</v>
      </c>
      <c r="P549" s="74">
        <v>288</v>
      </c>
      <c r="Q549" t="str">
        <f>"Zmniejszenie w dziale "&amp;B549&amp;" w rozdziale "&amp;D549&amp;" w paragrafie "&amp;F549&amp;" wydatku o "&amp;TEXT((M549*-1),"# ##0,00 zł")</f>
        <v>Zmniejszenie w dziale 855 w rozdziale 85502 w paragrafie 4110 wydatku o 19 756,90 zł</v>
      </c>
    </row>
    <row r="550" spans="1:17" x14ac:dyDescent="0.35">
      <c r="A550" s="14">
        <v>546</v>
      </c>
      <c r="B550" s="15" t="s">
        <v>296</v>
      </c>
      <c r="C550" s="16" t="s">
        <v>297</v>
      </c>
      <c r="D550" s="68" t="str">
        <f>D549</f>
        <v>85502</v>
      </c>
      <c r="E550" s="26"/>
      <c r="F550" s="27" t="s">
        <v>34</v>
      </c>
      <c r="G550" s="28" t="s">
        <v>35</v>
      </c>
      <c r="H550" s="29">
        <v>5036.3999999999996</v>
      </c>
      <c r="I550" s="29">
        <v>6822</v>
      </c>
      <c r="J550" s="30"/>
      <c r="K550" s="29">
        <v>7427.32</v>
      </c>
      <c r="L550" s="30">
        <f>K550-(K550*5%)</f>
        <v>7055.9539999999997</v>
      </c>
      <c r="M550" s="30">
        <f>-1*(K550-L550)</f>
        <v>-371.36599999999999</v>
      </c>
      <c r="N550" s="31">
        <f>M550/K550</f>
        <v>-0.05</v>
      </c>
      <c r="O550" s="71" t="str">
        <f>TEXT((M550*-1),"# ##0,00 zł")</f>
        <v>371,37 zł</v>
      </c>
      <c r="P550" s="74">
        <v>289</v>
      </c>
      <c r="Q550" t="str">
        <f>"Zmniejszenie w dziale "&amp;B550&amp;" w rozdziale "&amp;D550&amp;" w paragrafie "&amp;F550&amp;" wydatku o "&amp;TEXT((M550*-1),"# ##0,00 zł")</f>
        <v>Zmniejszenie w dziale 855 w rozdziale 85502 w paragrafie 4120 wydatku o 371,37 zł</v>
      </c>
    </row>
    <row r="551" spans="1:17" x14ac:dyDescent="0.35">
      <c r="A551" s="14">
        <v>547</v>
      </c>
      <c r="B551" s="15" t="s">
        <v>296</v>
      </c>
      <c r="C551" s="16" t="s">
        <v>297</v>
      </c>
      <c r="D551" s="68" t="str">
        <f>D550</f>
        <v>85502</v>
      </c>
      <c r="E551" s="26"/>
      <c r="F551" s="27" t="s">
        <v>36</v>
      </c>
      <c r="G551" s="28" t="s">
        <v>37</v>
      </c>
      <c r="H551" s="29">
        <v>0</v>
      </c>
      <c r="I551" s="29">
        <v>8856</v>
      </c>
      <c r="J551" s="30"/>
      <c r="K551" s="29">
        <v>0</v>
      </c>
      <c r="L551" s="30">
        <f>K551</f>
        <v>0</v>
      </c>
      <c r="M551" s="30">
        <f>-1*(K551-L551)</f>
        <v>0</v>
      </c>
      <c r="N551" s="31" t="e">
        <f>M551/K551</f>
        <v>#DIV/0!</v>
      </c>
      <c r="O551" s="71"/>
    </row>
    <row r="552" spans="1:17" ht="33" x14ac:dyDescent="0.35">
      <c r="A552" s="14">
        <v>548</v>
      </c>
      <c r="B552" s="15" t="s">
        <v>296</v>
      </c>
      <c r="C552" s="16" t="s">
        <v>297</v>
      </c>
      <c r="D552" s="68" t="str">
        <f>D551</f>
        <v>85502</v>
      </c>
      <c r="E552" s="26"/>
      <c r="F552" s="27" t="s">
        <v>72</v>
      </c>
      <c r="G552" s="28" t="s">
        <v>73</v>
      </c>
      <c r="H552" s="29">
        <v>13550.95</v>
      </c>
      <c r="I552" s="29">
        <v>22000</v>
      </c>
      <c r="J552" s="30"/>
      <c r="K552" s="29">
        <v>22000</v>
      </c>
      <c r="L552" s="30">
        <f>K552-(K552*5%)</f>
        <v>20900</v>
      </c>
      <c r="M552" s="30">
        <f>-1*(K552-L552)</f>
        <v>-1100</v>
      </c>
      <c r="N552" s="31">
        <f>M552/K552</f>
        <v>-0.05</v>
      </c>
      <c r="O552" s="71" t="str">
        <f>TEXT((M552*-1),"# ##0,00 zł")</f>
        <v>1 100,00 zł</v>
      </c>
      <c r="P552" s="74">
        <v>290</v>
      </c>
      <c r="Q552" t="str">
        <f>"Zmniejszenie w dziale "&amp;B552&amp;" w rozdziale "&amp;D552&amp;" w paragrafie "&amp;F552&amp;" wydatku o "&amp;TEXT((M552*-1),"# ##0,00 zł")</f>
        <v>Zmniejszenie w dziale 855 w rozdziale 85502 w paragrafie 4210 wydatku o 1 100,00 zł</v>
      </c>
    </row>
    <row r="553" spans="1:17" ht="77" x14ac:dyDescent="0.35">
      <c r="A553" s="14">
        <v>549</v>
      </c>
      <c r="B553" s="15" t="s">
        <v>296</v>
      </c>
      <c r="C553" s="16" t="s">
        <v>297</v>
      </c>
      <c r="D553" s="68" t="str">
        <f>D552</f>
        <v>85502</v>
      </c>
      <c r="E553" s="26"/>
      <c r="F553" s="27" t="s">
        <v>82</v>
      </c>
      <c r="G553" s="28" t="s">
        <v>83</v>
      </c>
      <c r="H553" s="29">
        <v>1866.17</v>
      </c>
      <c r="I553" s="29">
        <v>1000</v>
      </c>
      <c r="J553" s="30"/>
      <c r="K553" s="29">
        <v>1200</v>
      </c>
      <c r="L553" s="30">
        <f>K553-(K553*5%)</f>
        <v>1140</v>
      </c>
      <c r="M553" s="30">
        <f>-1*(K553-L553)</f>
        <v>-60</v>
      </c>
      <c r="N553" s="31">
        <f>M553/K553</f>
        <v>-0.05</v>
      </c>
      <c r="O553" s="71" t="str">
        <f>TEXT((M553*-1),"# ##0,00 zł")</f>
        <v>60,00 zł</v>
      </c>
      <c r="P553" s="74">
        <v>291</v>
      </c>
      <c r="Q553" t="str">
        <f>"Zmniejszenie w dziale "&amp;B553&amp;" w rozdziale "&amp;D553&amp;" w paragrafie "&amp;F553&amp;" wydatku o "&amp;TEXT((M553*-1),"# ##0,00 zł")</f>
        <v>Zmniejszenie w dziale 855 w rozdziale 85502 w paragrafie 4260 wydatku o 60,00 zł</v>
      </c>
    </row>
    <row r="554" spans="1:17" x14ac:dyDescent="0.35">
      <c r="A554" s="14">
        <v>550</v>
      </c>
      <c r="B554" s="15" t="s">
        <v>296</v>
      </c>
      <c r="C554" s="16" t="s">
        <v>297</v>
      </c>
      <c r="D554" s="68" t="str">
        <f>D553</f>
        <v>85502</v>
      </c>
      <c r="E554" s="26"/>
      <c r="F554" s="27" t="s">
        <v>124</v>
      </c>
      <c r="G554" s="28" t="s">
        <v>125</v>
      </c>
      <c r="H554" s="29">
        <v>910.85</v>
      </c>
      <c r="I554" s="29">
        <v>565</v>
      </c>
      <c r="J554" s="30"/>
      <c r="K554" s="29">
        <v>1165</v>
      </c>
      <c r="L554" s="30">
        <f>K554-(K554*5%)</f>
        <v>1106.75</v>
      </c>
      <c r="M554" s="30">
        <f>-1*(K554-L554)</f>
        <v>-58.25</v>
      </c>
      <c r="N554" s="31">
        <f>M554/K554</f>
        <v>-0.05</v>
      </c>
      <c r="O554" s="71" t="str">
        <f>TEXT((M554*-1),"# ##0,00 zł")</f>
        <v>58,25 zł</v>
      </c>
      <c r="P554" s="74">
        <v>292</v>
      </c>
      <c r="Q554" t="str">
        <f>"Zmniejszenie w dziale "&amp;B554&amp;" w rozdziale "&amp;D554&amp;" w paragrafie "&amp;F554&amp;" wydatku o "&amp;TEXT((M554*-1),"# ##0,00 zł")</f>
        <v>Zmniejszenie w dziale 855 w rozdziale 85502 w paragrafie 4280 wydatku o 58,25 zł</v>
      </c>
    </row>
    <row r="555" spans="1:17" ht="44" x14ac:dyDescent="0.35">
      <c r="A555" s="14">
        <v>551</v>
      </c>
      <c r="B555" s="15" t="s">
        <v>296</v>
      </c>
      <c r="C555" s="16" t="s">
        <v>297</v>
      </c>
      <c r="D555" s="68" t="str">
        <f>D554</f>
        <v>85502</v>
      </c>
      <c r="E555" s="26"/>
      <c r="F555" s="27" t="s">
        <v>44</v>
      </c>
      <c r="G555" s="28" t="s">
        <v>15</v>
      </c>
      <c r="H555" s="29">
        <v>56640.49</v>
      </c>
      <c r="I555" s="29">
        <v>68091.710000000006</v>
      </c>
      <c r="J555" s="30"/>
      <c r="K555" s="29">
        <v>35500</v>
      </c>
      <c r="L555" s="30">
        <f>K555-(K555*5%)</f>
        <v>33725</v>
      </c>
      <c r="M555" s="30">
        <f>-1*(K555-L555)</f>
        <v>-1775</v>
      </c>
      <c r="N555" s="31">
        <f>M555/K555</f>
        <v>-0.05</v>
      </c>
      <c r="O555" s="71" t="str">
        <f>TEXT((M555*-1),"# ##0,00 zł")</f>
        <v>1 775,00 zł</v>
      </c>
      <c r="P555" s="74">
        <v>293</v>
      </c>
      <c r="Q555" t="str">
        <f>"Zmniejszenie w dziale "&amp;B555&amp;" w rozdziale "&amp;D555&amp;" w paragrafie "&amp;F555&amp;" wydatku o "&amp;TEXT((M555*-1),"# ##0,00 zł")</f>
        <v>Zmniejszenie w dziale 855 w rozdziale 85502 w paragrafie 4300 wydatku o 1 775,00 zł</v>
      </c>
    </row>
    <row r="556" spans="1:17" x14ac:dyDescent="0.35">
      <c r="A556" s="14">
        <v>552</v>
      </c>
      <c r="B556" s="15" t="s">
        <v>296</v>
      </c>
      <c r="C556" s="16" t="s">
        <v>297</v>
      </c>
      <c r="D556" s="68" t="str">
        <f>D555</f>
        <v>85502</v>
      </c>
      <c r="E556" s="26"/>
      <c r="F556" s="27" t="s">
        <v>126</v>
      </c>
      <c r="G556" s="28" t="s">
        <v>127</v>
      </c>
      <c r="H556" s="29">
        <v>1384.36</v>
      </c>
      <c r="I556" s="29">
        <v>1827</v>
      </c>
      <c r="J556" s="30"/>
      <c r="K556" s="29">
        <v>2000</v>
      </c>
      <c r="L556" s="30">
        <f>K556-(K556*5%)</f>
        <v>1900</v>
      </c>
      <c r="M556" s="30">
        <f>-1*(K556-L556)</f>
        <v>-100</v>
      </c>
      <c r="N556" s="31">
        <f>M556/K556</f>
        <v>-0.05</v>
      </c>
      <c r="O556" s="71" t="str">
        <f>TEXT((M556*-1),"# ##0,00 zł")</f>
        <v>100,00 zł</v>
      </c>
      <c r="P556" s="74">
        <v>294</v>
      </c>
      <c r="Q556" t="str">
        <f>"Zmniejszenie w dziale "&amp;B556&amp;" w rozdziale "&amp;D556&amp;" w paragrafie "&amp;F556&amp;" wydatku o "&amp;TEXT((M556*-1),"# ##0,00 zł")</f>
        <v>Zmniejszenie w dziale 855 w rozdziale 85502 w paragrafie 4360 wydatku o 100,00 zł</v>
      </c>
    </row>
    <row r="557" spans="1:17" x14ac:dyDescent="0.35">
      <c r="A557" s="14">
        <v>553</v>
      </c>
      <c r="B557" s="15" t="s">
        <v>296</v>
      </c>
      <c r="C557" s="16" t="s">
        <v>297</v>
      </c>
      <c r="D557" s="68" t="str">
        <f>D556</f>
        <v>85502</v>
      </c>
      <c r="E557" s="26"/>
      <c r="F557" s="27" t="s">
        <v>128</v>
      </c>
      <c r="G557" s="28" t="s">
        <v>129</v>
      </c>
      <c r="H557" s="29">
        <v>10059.33</v>
      </c>
      <c r="I557" s="29">
        <v>10535</v>
      </c>
      <c r="J557" s="30"/>
      <c r="K557" s="29">
        <v>1814</v>
      </c>
      <c r="L557" s="30">
        <f>K557-(K557*5%)</f>
        <v>1723.3</v>
      </c>
      <c r="M557" s="30">
        <f>-1*(K557-L557)</f>
        <v>-90.700000000000045</v>
      </c>
      <c r="N557" s="31">
        <f>M557/K557</f>
        <v>-5.0000000000000024E-2</v>
      </c>
      <c r="O557" s="71" t="str">
        <f>TEXT((M557*-1),"# ##0,00 zł")</f>
        <v>90,70 zł</v>
      </c>
      <c r="P557" s="74">
        <v>295</v>
      </c>
      <c r="Q557" t="str">
        <f>"Zmniejszenie w dziale "&amp;B557&amp;" w rozdziale "&amp;D557&amp;" w paragrafie "&amp;F557&amp;" wydatku o "&amp;TEXT((M557*-1),"# ##0,00 zł")</f>
        <v>Zmniejszenie w dziale 855 w rozdziale 85502 w paragrafie 4400 wydatku o 90,70 zł</v>
      </c>
    </row>
    <row r="558" spans="1:17" x14ac:dyDescent="0.35">
      <c r="A558" s="14">
        <v>554</v>
      </c>
      <c r="B558" s="15" t="s">
        <v>296</v>
      </c>
      <c r="C558" s="16" t="s">
        <v>297</v>
      </c>
      <c r="D558" s="68" t="str">
        <f>D557</f>
        <v>85502</v>
      </c>
      <c r="E558" s="26"/>
      <c r="F558" s="27" t="s">
        <v>130</v>
      </c>
      <c r="G558" s="28" t="s">
        <v>131</v>
      </c>
      <c r="H558" s="29">
        <v>20.399999999999999</v>
      </c>
      <c r="I558" s="29">
        <v>0</v>
      </c>
      <c r="J558" s="30"/>
      <c r="K558" s="29">
        <v>300</v>
      </c>
      <c r="L558" s="30">
        <f>K558-(K558*5%)</f>
        <v>285</v>
      </c>
      <c r="M558" s="30">
        <f>-1*(K558-L558)</f>
        <v>-15</v>
      </c>
      <c r="N558" s="31">
        <f>M558/K558</f>
        <v>-0.05</v>
      </c>
      <c r="O558" s="71" t="str">
        <f>TEXT((M558*-1),"# ##0,00 zł")</f>
        <v>15,00 zł</v>
      </c>
      <c r="P558" s="74">
        <v>296</v>
      </c>
      <c r="Q558" t="str">
        <f>"Zmniejszenie w dziale "&amp;B558&amp;" w rozdziale "&amp;D558&amp;" w paragrafie "&amp;F558&amp;" wydatku o "&amp;TEXT((M558*-1),"# ##0,00 zł")</f>
        <v>Zmniejszenie w dziale 855 w rozdziale 85502 w paragrafie 4410 wydatku o 15,00 zł</v>
      </c>
    </row>
    <row r="559" spans="1:17" x14ac:dyDescent="0.35">
      <c r="A559" s="14">
        <v>555</v>
      </c>
      <c r="B559" s="15" t="s">
        <v>296</v>
      </c>
      <c r="C559" s="16" t="s">
        <v>297</v>
      </c>
      <c r="D559" s="68" t="str">
        <f>D558</f>
        <v>85502</v>
      </c>
      <c r="E559" s="26"/>
      <c r="F559" s="27" t="s">
        <v>38</v>
      </c>
      <c r="G559" s="28" t="s">
        <v>39</v>
      </c>
      <c r="H559" s="29">
        <v>0</v>
      </c>
      <c r="I559" s="29">
        <v>200</v>
      </c>
      <c r="J559" s="30"/>
      <c r="K559" s="29">
        <v>200</v>
      </c>
      <c r="L559" s="30">
        <f>K559-(K559*5%)</f>
        <v>190</v>
      </c>
      <c r="M559" s="30">
        <f>-1*(K559-L559)</f>
        <v>-10</v>
      </c>
      <c r="N559" s="31">
        <f>M559/K559</f>
        <v>-0.05</v>
      </c>
      <c r="O559" s="71" t="str">
        <f>TEXT((M559*-1),"# ##0,00 zł")</f>
        <v>10,00 zł</v>
      </c>
      <c r="P559" s="74">
        <v>297</v>
      </c>
      <c r="Q559" t="str">
        <f>"Zmniejszenie w dziale "&amp;B559&amp;" w rozdziale "&amp;D559&amp;" w paragrafie "&amp;F559&amp;" wydatku o "&amp;TEXT((M559*-1),"# ##0,00 zł")</f>
        <v>Zmniejszenie w dziale 855 w rozdziale 85502 w paragrafie 4430 wydatku o 10,00 zł</v>
      </c>
    </row>
    <row r="560" spans="1:17" x14ac:dyDescent="0.35">
      <c r="A560" s="14">
        <v>556</v>
      </c>
      <c r="B560" s="15" t="s">
        <v>296</v>
      </c>
      <c r="C560" s="16" t="s">
        <v>297</v>
      </c>
      <c r="D560" s="68" t="str">
        <f>D559</f>
        <v>85502</v>
      </c>
      <c r="E560" s="26"/>
      <c r="F560" s="27" t="s">
        <v>134</v>
      </c>
      <c r="G560" s="28" t="s">
        <v>135</v>
      </c>
      <c r="H560" s="29">
        <v>9301.56</v>
      </c>
      <c r="I560" s="29">
        <v>6201.04</v>
      </c>
      <c r="J560" s="30"/>
      <c r="K560" s="29">
        <v>4650.78</v>
      </c>
      <c r="L560" s="30">
        <f>K560-(K560*5%)</f>
        <v>4418.241</v>
      </c>
      <c r="M560" s="30">
        <f>-1*(K560-L560)</f>
        <v>-232.53899999999976</v>
      </c>
      <c r="N560" s="31">
        <f>M560/K560</f>
        <v>-4.9999999999999954E-2</v>
      </c>
      <c r="O560" s="71" t="str">
        <f>TEXT((M560*-1),"# ##0,00 zł")</f>
        <v>232,54 zł</v>
      </c>
      <c r="P560" s="74">
        <v>298</v>
      </c>
      <c r="Q560" t="str">
        <f>"Zmniejszenie w dziale "&amp;B560&amp;" w rozdziale "&amp;D560&amp;" w paragrafie "&amp;F560&amp;" wydatku o "&amp;TEXT((M560*-1),"# ##0,00 zł")</f>
        <v>Zmniejszenie w dziale 855 w rozdziale 85502 w paragrafie 4440 wydatku o 232,54 zł</v>
      </c>
    </row>
    <row r="561" spans="1:17" x14ac:dyDescent="0.35">
      <c r="A561" s="14">
        <v>557</v>
      </c>
      <c r="B561" s="15" t="s">
        <v>296</v>
      </c>
      <c r="C561" s="16" t="s">
        <v>297</v>
      </c>
      <c r="D561" s="68" t="str">
        <f>D560</f>
        <v>85502</v>
      </c>
      <c r="E561" s="26"/>
      <c r="F561" s="27" t="s">
        <v>136</v>
      </c>
      <c r="G561" s="28" t="s">
        <v>137</v>
      </c>
      <c r="H561" s="29">
        <v>904</v>
      </c>
      <c r="I561" s="29">
        <v>1014</v>
      </c>
      <c r="J561" s="30"/>
      <c r="K561" s="29">
        <v>1500</v>
      </c>
      <c r="L561" s="30">
        <f>K561-(K561*5%)</f>
        <v>1425</v>
      </c>
      <c r="M561" s="30">
        <f>-1*(K561-L561)</f>
        <v>-75</v>
      </c>
      <c r="N561" s="31">
        <f>M561/K561</f>
        <v>-0.05</v>
      </c>
      <c r="O561" s="71" t="str">
        <f>TEXT((M561*-1),"# ##0,00 zł")</f>
        <v>75,00 zł</v>
      </c>
      <c r="P561" s="74">
        <v>299</v>
      </c>
      <c r="Q561" t="str">
        <f>"Zmniejszenie w dziale "&amp;B561&amp;" w rozdziale "&amp;D561&amp;" w paragrafie "&amp;F561&amp;" wydatku o "&amp;TEXT((M561*-1),"# ##0,00 zł")</f>
        <v>Zmniejszenie w dziale 855 w rozdziale 85502 w paragrafie 4700 wydatku o 75,00 zł</v>
      </c>
    </row>
    <row r="562" spans="1:17" x14ac:dyDescent="0.35">
      <c r="A562" s="14">
        <v>558</v>
      </c>
      <c r="B562" s="15" t="s">
        <v>296</v>
      </c>
      <c r="C562" s="16" t="s">
        <v>297</v>
      </c>
      <c r="D562" s="68" t="str">
        <f>D561</f>
        <v>85502</v>
      </c>
      <c r="E562" s="26"/>
      <c r="F562" s="27" t="s">
        <v>138</v>
      </c>
      <c r="G562" s="28" t="s">
        <v>139</v>
      </c>
      <c r="H562" s="29">
        <v>0</v>
      </c>
      <c r="I562" s="29">
        <v>0</v>
      </c>
      <c r="J562" s="30"/>
      <c r="K562" s="29">
        <v>3969.39</v>
      </c>
      <c r="L562" s="30">
        <f>K562-(K562*5%)</f>
        <v>3770.9204999999997</v>
      </c>
      <c r="M562" s="30">
        <f>-1*(K562-L562)</f>
        <v>-198.46950000000015</v>
      </c>
      <c r="N562" s="31">
        <f>M562/K562</f>
        <v>-5.0000000000000037E-2</v>
      </c>
      <c r="O562" s="71" t="str">
        <f>TEXT((M562*-1),"# ##0,00 zł")</f>
        <v>198,47 zł</v>
      </c>
      <c r="P562" s="74">
        <v>300</v>
      </c>
      <c r="Q562" t="str">
        <f>"Zmniejszenie w dziale "&amp;B562&amp;" w rozdziale "&amp;D562&amp;" w paragrafie "&amp;F562&amp;" wydatku o "&amp;TEXT((M562*-1),"# ##0,00 zł")</f>
        <v>Zmniejszenie w dziale 855 w rozdziale 85502 w paragrafie 4710 wydatku o 198,47 zł</v>
      </c>
    </row>
    <row r="563" spans="1:17" ht="18" x14ac:dyDescent="0.35">
      <c r="A563" s="14">
        <v>559</v>
      </c>
      <c r="B563" s="15" t="s">
        <v>296</v>
      </c>
      <c r="C563" s="16" t="s">
        <v>297</v>
      </c>
      <c r="D563" s="16" t="s">
        <v>302</v>
      </c>
      <c r="E563" s="23" t="s">
        <v>302</v>
      </c>
      <c r="F563" s="22"/>
      <c r="G563" s="23" t="s">
        <v>303</v>
      </c>
      <c r="H563" s="24">
        <f>SUM(H564:H566)</f>
        <v>2003.9099999999999</v>
      </c>
      <c r="I563" s="24">
        <f>SUM(I564:I566)</f>
        <v>884.54000000000008</v>
      </c>
      <c r="J563" s="25">
        <f>SUM(J564:J566)</f>
        <v>0</v>
      </c>
      <c r="K563" s="24">
        <f>SUM(K564:K566)</f>
        <v>0</v>
      </c>
      <c r="L563" s="25">
        <f>SUM(L564:L566)</f>
        <v>0</v>
      </c>
      <c r="M563" s="25">
        <f>SUM(M564:M566)</f>
        <v>0</v>
      </c>
      <c r="N563" s="25"/>
      <c r="O563" s="71"/>
    </row>
    <row r="564" spans="1:17" x14ac:dyDescent="0.35">
      <c r="A564" s="14">
        <v>560</v>
      </c>
      <c r="B564" s="15" t="s">
        <v>296</v>
      </c>
      <c r="C564" s="16" t="s">
        <v>297</v>
      </c>
      <c r="D564" s="68" t="str">
        <f>D563</f>
        <v>85503</v>
      </c>
      <c r="E564" s="26"/>
      <c r="F564" s="27" t="s">
        <v>108</v>
      </c>
      <c r="G564" s="28" t="s">
        <v>109</v>
      </c>
      <c r="H564" s="29">
        <v>1694.55</v>
      </c>
      <c r="I564" s="29">
        <v>739.34</v>
      </c>
      <c r="J564" s="30"/>
      <c r="K564" s="29">
        <v>0</v>
      </c>
      <c r="L564" s="30">
        <f>K564</f>
        <v>0</v>
      </c>
      <c r="M564" s="30">
        <f>-1*(K564-L564)</f>
        <v>0</v>
      </c>
      <c r="N564" s="31" t="e">
        <f>M564/K564</f>
        <v>#DIV/0!</v>
      </c>
      <c r="O564" s="71"/>
    </row>
    <row r="565" spans="1:17" ht="63" x14ac:dyDescent="0.35">
      <c r="A565" s="14">
        <v>561</v>
      </c>
      <c r="B565" s="15" t="s">
        <v>296</v>
      </c>
      <c r="C565" s="16" t="s">
        <v>297</v>
      </c>
      <c r="D565" s="68" t="str">
        <f>D564</f>
        <v>85503</v>
      </c>
      <c r="E565" s="26"/>
      <c r="F565" s="27" t="s">
        <v>32</v>
      </c>
      <c r="G565" s="28" t="s">
        <v>33</v>
      </c>
      <c r="H565" s="29">
        <v>291.27999999999997</v>
      </c>
      <c r="I565" s="29">
        <v>127.09</v>
      </c>
      <c r="J565" s="30"/>
      <c r="K565" s="29">
        <v>0</v>
      </c>
      <c r="L565" s="30">
        <f>K565</f>
        <v>0</v>
      </c>
      <c r="M565" s="30">
        <f>-1*(K565-L565)</f>
        <v>0</v>
      </c>
      <c r="N565" s="31" t="e">
        <f>M565/K565</f>
        <v>#DIV/0!</v>
      </c>
      <c r="O565" s="71"/>
    </row>
    <row r="566" spans="1:17" ht="33" x14ac:dyDescent="0.35">
      <c r="A566" s="14">
        <v>562</v>
      </c>
      <c r="B566" s="15" t="s">
        <v>296</v>
      </c>
      <c r="C566" s="16" t="s">
        <v>297</v>
      </c>
      <c r="D566" s="68" t="str">
        <f>D565</f>
        <v>85503</v>
      </c>
      <c r="E566" s="26"/>
      <c r="F566" s="27" t="s">
        <v>34</v>
      </c>
      <c r="G566" s="28" t="s">
        <v>35</v>
      </c>
      <c r="H566" s="29">
        <v>18.079999999999998</v>
      </c>
      <c r="I566" s="29">
        <v>18.11</v>
      </c>
      <c r="J566" s="30"/>
      <c r="K566" s="29">
        <v>0</v>
      </c>
      <c r="L566" s="30">
        <f>K566</f>
        <v>0</v>
      </c>
      <c r="M566" s="30">
        <f>-1*(K566-L566)</f>
        <v>0</v>
      </c>
      <c r="N566" s="31" t="e">
        <f>M566/K566</f>
        <v>#DIV/0!</v>
      </c>
      <c r="O566" s="71"/>
    </row>
    <row r="567" spans="1:17" x14ac:dyDescent="0.35">
      <c r="A567" s="14">
        <v>563</v>
      </c>
      <c r="B567" s="15" t="s">
        <v>296</v>
      </c>
      <c r="C567" s="16" t="s">
        <v>297</v>
      </c>
      <c r="D567" s="16" t="s">
        <v>304</v>
      </c>
      <c r="E567" s="23" t="s">
        <v>304</v>
      </c>
      <c r="F567" s="22"/>
      <c r="G567" s="23" t="s">
        <v>305</v>
      </c>
      <c r="H567" s="24">
        <f>SUM(H568:H578)</f>
        <v>1508171.25</v>
      </c>
      <c r="I567" s="24">
        <f>SUM(I568:I578)</f>
        <v>88246</v>
      </c>
      <c r="J567" s="25">
        <f>SUM(J568:J578)</f>
        <v>0</v>
      </c>
      <c r="K567" s="24">
        <f>SUM(K568:K578)</f>
        <v>91351.64</v>
      </c>
      <c r="L567" s="25">
        <f>SUM(L568:L578)</f>
        <v>86784.058000000005</v>
      </c>
      <c r="M567" s="25">
        <f>SUM(M568:M578)</f>
        <v>-4567.5819999999994</v>
      </c>
      <c r="N567" s="25"/>
      <c r="O567" s="71"/>
    </row>
    <row r="568" spans="1:17" x14ac:dyDescent="0.35">
      <c r="A568" s="14">
        <v>564</v>
      </c>
      <c r="B568" s="15" t="s">
        <v>296</v>
      </c>
      <c r="C568" s="16" t="s">
        <v>297</v>
      </c>
      <c r="D568" s="68" t="str">
        <f>D567</f>
        <v>85504</v>
      </c>
      <c r="E568" s="26"/>
      <c r="F568" s="27" t="s">
        <v>258</v>
      </c>
      <c r="G568" s="28" t="s">
        <v>259</v>
      </c>
      <c r="H568" s="29">
        <v>1407900</v>
      </c>
      <c r="I568" s="29">
        <v>0</v>
      </c>
      <c r="J568" s="30"/>
      <c r="K568" s="29">
        <v>0</v>
      </c>
      <c r="L568" s="30">
        <f>K568</f>
        <v>0</v>
      </c>
      <c r="M568" s="30">
        <f>-1*(K568-L568)</f>
        <v>0</v>
      </c>
      <c r="N568" s="31" t="e">
        <f>M568/K568</f>
        <v>#DIV/0!</v>
      </c>
      <c r="O568" s="71"/>
    </row>
    <row r="569" spans="1:17" ht="18" x14ac:dyDescent="0.35">
      <c r="A569" s="14">
        <v>565</v>
      </c>
      <c r="B569" s="15" t="s">
        <v>296</v>
      </c>
      <c r="C569" s="16" t="s">
        <v>297</v>
      </c>
      <c r="D569" s="68" t="str">
        <f>D568</f>
        <v>85504</v>
      </c>
      <c r="E569" s="26"/>
      <c r="F569" s="27" t="s">
        <v>108</v>
      </c>
      <c r="G569" s="28" t="s">
        <v>109</v>
      </c>
      <c r="H569" s="29">
        <v>73167.7</v>
      </c>
      <c r="I569" s="29">
        <v>66133.36</v>
      </c>
      <c r="J569" s="30"/>
      <c r="K569" s="29">
        <v>67145</v>
      </c>
      <c r="L569" s="30">
        <f>K569-(K569*5%)</f>
        <v>63787.75</v>
      </c>
      <c r="M569" s="30">
        <f>-1*(K569-L569)</f>
        <v>-3357.25</v>
      </c>
      <c r="N569" s="31">
        <f>M569/K569</f>
        <v>-0.05</v>
      </c>
      <c r="O569" s="71" t="str">
        <f>TEXT((M569*-1),"# ##0,00 zł")</f>
        <v>3 357,25 zł</v>
      </c>
      <c r="P569" s="74">
        <v>301</v>
      </c>
      <c r="Q569" t="str">
        <f>"Zmniejszenie w dziale "&amp;B569&amp;" w rozdziale "&amp;D569&amp;" w paragrafie "&amp;F569&amp;" wydatku o "&amp;TEXT((M569*-1),"# ##0,00 zł")</f>
        <v>Zmniejszenie w dziale 855 w rozdziale 85504 w paragrafie 4010 wydatku o 3 357,25 zł</v>
      </c>
    </row>
    <row r="570" spans="1:17" x14ac:dyDescent="0.35">
      <c r="A570" s="14">
        <v>566</v>
      </c>
      <c r="B570" s="15" t="s">
        <v>296</v>
      </c>
      <c r="C570" s="16" t="s">
        <v>297</v>
      </c>
      <c r="D570" s="68" t="str">
        <f>D569</f>
        <v>85504</v>
      </c>
      <c r="E570" s="26"/>
      <c r="F570" s="27" t="s">
        <v>118</v>
      </c>
      <c r="G570" s="28" t="s">
        <v>119</v>
      </c>
      <c r="H570" s="29">
        <v>4338.3900000000003</v>
      </c>
      <c r="I570" s="29">
        <v>4614.38</v>
      </c>
      <c r="J570" s="30"/>
      <c r="K570" s="29">
        <v>5707.33</v>
      </c>
      <c r="L570" s="30">
        <f>K570-(K570*5%)</f>
        <v>5421.9634999999998</v>
      </c>
      <c r="M570" s="30">
        <f>-1*(K570-L570)</f>
        <v>-285.36650000000009</v>
      </c>
      <c r="N570" s="31">
        <f>M570/K570</f>
        <v>-5.0000000000000017E-2</v>
      </c>
      <c r="O570" s="71" t="str">
        <f>TEXT((M570*-1),"# ##0,00 zł")</f>
        <v>285,37 zł</v>
      </c>
      <c r="P570" s="74">
        <v>302</v>
      </c>
      <c r="Q570" t="str">
        <f>"Zmniejszenie w dziale "&amp;B570&amp;" w rozdziale "&amp;D570&amp;" w paragrafie "&amp;F570&amp;" wydatku o "&amp;TEXT((M570*-1),"# ##0,00 zł")</f>
        <v>Zmniejszenie w dziale 855 w rozdziale 85504 w paragrafie 4040 wydatku o 285,37 zł</v>
      </c>
    </row>
    <row r="571" spans="1:17" ht="63" x14ac:dyDescent="0.35">
      <c r="A571" s="14">
        <v>567</v>
      </c>
      <c r="B571" s="15" t="s">
        <v>296</v>
      </c>
      <c r="C571" s="16" t="s">
        <v>297</v>
      </c>
      <c r="D571" s="68" t="str">
        <f>D570</f>
        <v>85504</v>
      </c>
      <c r="E571" s="26"/>
      <c r="F571" s="27" t="s">
        <v>32</v>
      </c>
      <c r="G571" s="28" t="s">
        <v>33</v>
      </c>
      <c r="H571" s="29">
        <v>12237.35</v>
      </c>
      <c r="I571" s="29">
        <v>13120</v>
      </c>
      <c r="J571" s="30"/>
      <c r="K571" s="29">
        <v>12545.17</v>
      </c>
      <c r="L571" s="30">
        <f>K571-(K571*5%)</f>
        <v>11917.9115</v>
      </c>
      <c r="M571" s="30">
        <f>-1*(K571-L571)</f>
        <v>-627.25849999999991</v>
      </c>
      <c r="N571" s="31">
        <f>M571/K571</f>
        <v>-4.9999999999999996E-2</v>
      </c>
      <c r="O571" s="71" t="str">
        <f>TEXT((M571*-1),"# ##0,00 zł")</f>
        <v>627,26 zł</v>
      </c>
      <c r="P571" s="74">
        <v>303</v>
      </c>
      <c r="Q571" t="str">
        <f>"Zmniejszenie w dziale "&amp;B571&amp;" w rozdziale "&amp;D571&amp;" w paragrafie "&amp;F571&amp;" wydatku o "&amp;TEXT((M571*-1),"# ##0,00 zł")</f>
        <v>Zmniejszenie w dziale 855 w rozdziale 85504 w paragrafie 4110 wydatku o 627,26 zł</v>
      </c>
    </row>
    <row r="572" spans="1:17" x14ac:dyDescent="0.35">
      <c r="A572" s="14">
        <v>568</v>
      </c>
      <c r="B572" s="15" t="s">
        <v>296</v>
      </c>
      <c r="C572" s="16" t="s">
        <v>297</v>
      </c>
      <c r="D572" s="68" t="str">
        <f>D571</f>
        <v>85504</v>
      </c>
      <c r="E572" s="26"/>
      <c r="F572" s="27" t="s">
        <v>34</v>
      </c>
      <c r="G572" s="28" t="s">
        <v>35</v>
      </c>
      <c r="H572" s="29">
        <v>1677.61</v>
      </c>
      <c r="I572" s="29">
        <v>1828</v>
      </c>
      <c r="J572" s="30"/>
      <c r="K572" s="29">
        <v>1784.88</v>
      </c>
      <c r="L572" s="30">
        <f>K572-(K572*5%)</f>
        <v>1695.6360000000002</v>
      </c>
      <c r="M572" s="30">
        <f>-1*(K572-L572)</f>
        <v>-89.243999999999915</v>
      </c>
      <c r="N572" s="31">
        <f>M572/K572</f>
        <v>-4.9999999999999947E-2</v>
      </c>
      <c r="O572" s="71" t="str">
        <f>TEXT((M572*-1),"# ##0,00 zł")</f>
        <v>89,24 zł</v>
      </c>
      <c r="P572" s="74">
        <v>304</v>
      </c>
      <c r="Q572" t="str">
        <f>"Zmniejszenie w dziale "&amp;B572&amp;" w rozdziale "&amp;D572&amp;" w paragrafie "&amp;F572&amp;" wydatku o "&amp;TEXT((M572*-1),"# ##0,00 zł")</f>
        <v>Zmniejszenie w dziale 855 w rozdziale 85504 w paragrafie 4120 wydatku o 89,24 zł</v>
      </c>
    </row>
    <row r="573" spans="1:17" ht="63" x14ac:dyDescent="0.35">
      <c r="A573" s="14">
        <v>569</v>
      </c>
      <c r="B573" s="15" t="s">
        <v>296</v>
      </c>
      <c r="C573" s="16" t="s">
        <v>297</v>
      </c>
      <c r="D573" s="68" t="str">
        <f>D572</f>
        <v>85504</v>
      </c>
      <c r="E573" s="26"/>
      <c r="F573" s="27" t="s">
        <v>72</v>
      </c>
      <c r="G573" s="28" t="s">
        <v>73</v>
      </c>
      <c r="H573" s="29">
        <v>5174.5200000000004</v>
      </c>
      <c r="I573" s="29">
        <v>0</v>
      </c>
      <c r="J573" s="30"/>
      <c r="K573" s="29">
        <v>0</v>
      </c>
      <c r="L573" s="30">
        <f>K573</f>
        <v>0</v>
      </c>
      <c r="M573" s="30">
        <f>-1*(K573-L573)</f>
        <v>0</v>
      </c>
      <c r="N573" s="31" t="e">
        <f>M573/K573</f>
        <v>#DIV/0!</v>
      </c>
      <c r="O573" s="71"/>
    </row>
    <row r="574" spans="1:17" x14ac:dyDescent="0.35">
      <c r="A574" s="14">
        <v>570</v>
      </c>
      <c r="B574" s="15" t="s">
        <v>296</v>
      </c>
      <c r="C574" s="16" t="s">
        <v>297</v>
      </c>
      <c r="D574" s="68" t="str">
        <f>D573</f>
        <v>85504</v>
      </c>
      <c r="E574" s="26"/>
      <c r="F574" s="27" t="s">
        <v>44</v>
      </c>
      <c r="G574" s="28" t="s">
        <v>15</v>
      </c>
      <c r="H574" s="29">
        <v>1683</v>
      </c>
      <c r="I574" s="29">
        <v>0</v>
      </c>
      <c r="J574" s="30"/>
      <c r="K574" s="29">
        <v>0</v>
      </c>
      <c r="L574" s="30">
        <f>K574</f>
        <v>0</v>
      </c>
      <c r="M574" s="30">
        <f>-1*(K574-L574)</f>
        <v>0</v>
      </c>
      <c r="N574" s="31" t="e">
        <f>M574/K574</f>
        <v>#DIV/0!</v>
      </c>
      <c r="O574" s="71"/>
    </row>
    <row r="575" spans="1:17" ht="18" x14ac:dyDescent="0.35">
      <c r="A575" s="14">
        <v>571</v>
      </c>
      <c r="B575" s="15" t="s">
        <v>296</v>
      </c>
      <c r="C575" s="16" t="s">
        <v>297</v>
      </c>
      <c r="D575" s="68" t="str">
        <f>D574</f>
        <v>85504</v>
      </c>
      <c r="E575" s="26"/>
      <c r="F575" s="27" t="s">
        <v>130</v>
      </c>
      <c r="G575" s="28" t="s">
        <v>131</v>
      </c>
      <c r="H575" s="29">
        <v>142.41999999999999</v>
      </c>
      <c r="I575" s="29">
        <v>500</v>
      </c>
      <c r="J575" s="30"/>
      <c r="K575" s="29">
        <v>500</v>
      </c>
      <c r="L575" s="30">
        <f>K575-(K575*5%)</f>
        <v>475</v>
      </c>
      <c r="M575" s="30">
        <f>-1*(K575-L575)</f>
        <v>-25</v>
      </c>
      <c r="N575" s="31">
        <f>M575/K575</f>
        <v>-0.05</v>
      </c>
      <c r="O575" s="71" t="str">
        <f>TEXT((M575*-1),"# ##0,00 zł")</f>
        <v>25,00 zł</v>
      </c>
      <c r="P575" s="74">
        <v>305</v>
      </c>
      <c r="Q575" t="str">
        <f>"Zmniejszenie w dziale "&amp;B575&amp;" w rozdziale "&amp;D575&amp;" w paragrafie "&amp;F575&amp;" wydatku o "&amp;TEXT((M575*-1),"# ##0,00 zł")</f>
        <v>Zmniejszenie w dziale 855 w rozdziale 85504 w paragrafie 4410 wydatku o 25,00 zł</v>
      </c>
    </row>
    <row r="576" spans="1:17" ht="18" x14ac:dyDescent="0.35">
      <c r="A576" s="14">
        <v>572</v>
      </c>
      <c r="B576" s="15" t="s">
        <v>296</v>
      </c>
      <c r="C576" s="16" t="s">
        <v>297</v>
      </c>
      <c r="D576" s="68" t="str">
        <f>D575</f>
        <v>85504</v>
      </c>
      <c r="E576" s="26"/>
      <c r="F576" s="27" t="s">
        <v>134</v>
      </c>
      <c r="G576" s="28" t="s">
        <v>135</v>
      </c>
      <c r="H576" s="29">
        <v>1550.26</v>
      </c>
      <c r="I576" s="29">
        <v>1550.26</v>
      </c>
      <c r="J576" s="30"/>
      <c r="K576" s="29">
        <v>1550.26</v>
      </c>
      <c r="L576" s="30">
        <f>K576-(K576*5%)</f>
        <v>1472.7470000000001</v>
      </c>
      <c r="M576" s="30">
        <f>-1*(K576-L576)</f>
        <v>-77.51299999999992</v>
      </c>
      <c r="N576" s="31">
        <f>M576/K576</f>
        <v>-4.9999999999999947E-2</v>
      </c>
      <c r="O576" s="71" t="str">
        <f>TEXT((M576*-1),"# ##0,00 zł")</f>
        <v>77,51 zł</v>
      </c>
      <c r="P576" s="74">
        <v>306</v>
      </c>
      <c r="Q576" t="str">
        <f>"Zmniejszenie w dziale "&amp;B576&amp;" w rozdziale "&amp;D576&amp;" w paragrafie "&amp;F576&amp;" wydatku o "&amp;TEXT((M576*-1),"# ##0,00 zł")</f>
        <v>Zmniejszenie w dziale 855 w rozdziale 85504 w paragrafie 4440 wydatku o 77,51 zł</v>
      </c>
    </row>
    <row r="577" spans="1:17" ht="18" x14ac:dyDescent="0.35">
      <c r="A577" s="14">
        <v>573</v>
      </c>
      <c r="B577" s="15" t="s">
        <v>296</v>
      </c>
      <c r="C577" s="16" t="s">
        <v>297</v>
      </c>
      <c r="D577" s="68" t="str">
        <f>D576</f>
        <v>85504</v>
      </c>
      <c r="E577" s="26"/>
      <c r="F577" s="27" t="s">
        <v>136</v>
      </c>
      <c r="G577" s="28" t="s">
        <v>137</v>
      </c>
      <c r="H577" s="29">
        <v>300</v>
      </c>
      <c r="I577" s="29">
        <v>500</v>
      </c>
      <c r="J577" s="30"/>
      <c r="K577" s="29">
        <v>1000</v>
      </c>
      <c r="L577" s="30">
        <f>K577-(K577*5%)</f>
        <v>950</v>
      </c>
      <c r="M577" s="30">
        <f>-1*(K577-L577)</f>
        <v>-50</v>
      </c>
      <c r="N577" s="31">
        <f>M577/K577</f>
        <v>-0.05</v>
      </c>
      <c r="O577" s="71" t="str">
        <f>TEXT((M577*-1),"# ##0,00 zł")</f>
        <v>50,00 zł</v>
      </c>
      <c r="P577" s="74">
        <v>307</v>
      </c>
      <c r="Q577" t="str">
        <f>"Zmniejszenie w dziale "&amp;B577&amp;" w rozdziale "&amp;D577&amp;" w paragrafie "&amp;F577&amp;" wydatku o "&amp;TEXT((M577*-1),"# ##0,00 zł")</f>
        <v>Zmniejszenie w dziale 855 w rozdziale 85504 w paragrafie 4700 wydatku o 50,00 zł</v>
      </c>
    </row>
    <row r="578" spans="1:17" x14ac:dyDescent="0.35">
      <c r="A578" s="14">
        <v>574</v>
      </c>
      <c r="B578" s="15" t="s">
        <v>296</v>
      </c>
      <c r="C578" s="16" t="s">
        <v>297</v>
      </c>
      <c r="D578" s="68" t="str">
        <f>D577</f>
        <v>85504</v>
      </c>
      <c r="E578" s="26"/>
      <c r="F578" s="27" t="s">
        <v>138</v>
      </c>
      <c r="G578" s="28" t="s">
        <v>139</v>
      </c>
      <c r="H578" s="29">
        <v>0</v>
      </c>
      <c r="I578" s="29">
        <v>0</v>
      </c>
      <c r="J578" s="30"/>
      <c r="K578" s="29">
        <v>1119</v>
      </c>
      <c r="L578" s="30">
        <f>K578-(K578*5%)</f>
        <v>1063.05</v>
      </c>
      <c r="M578" s="30">
        <f>-1*(K578-L578)</f>
        <v>-55.950000000000045</v>
      </c>
      <c r="N578" s="31">
        <f>M578/K578</f>
        <v>-5.0000000000000037E-2</v>
      </c>
      <c r="O578" s="71" t="str">
        <f>TEXT((M578*-1),"# ##0,00 zł")</f>
        <v>55,95 zł</v>
      </c>
      <c r="P578" s="74">
        <v>308</v>
      </c>
      <c r="Q578" t="str">
        <f>"Zmniejszenie w dziale "&amp;B578&amp;" w rozdziale "&amp;D578&amp;" w paragrafie "&amp;F578&amp;" wydatku o "&amp;TEXT((M578*-1),"# ##0,00 zł")</f>
        <v>Zmniejszenie w dziale 855 w rozdziale 85504 w paragrafie 4710 wydatku o 55,95 zł</v>
      </c>
    </row>
    <row r="579" spans="1:17" x14ac:dyDescent="0.35">
      <c r="A579" s="14">
        <v>575</v>
      </c>
      <c r="B579" s="15" t="s">
        <v>296</v>
      </c>
      <c r="C579" s="16" t="s">
        <v>297</v>
      </c>
      <c r="D579" s="16">
        <v>85505</v>
      </c>
      <c r="E579" s="23">
        <v>85505</v>
      </c>
      <c r="F579" s="22"/>
      <c r="G579" s="23" t="s">
        <v>306</v>
      </c>
      <c r="H579" s="24">
        <f>SUM(H580:H581)</f>
        <v>227060.84</v>
      </c>
      <c r="I579" s="24">
        <f>SUM(I580:I581)</f>
        <v>0</v>
      </c>
      <c r="J579" s="25">
        <f>SUM(J580:J581)</f>
        <v>0</v>
      </c>
      <c r="K579" s="24">
        <f>SUM(K580:K581)</f>
        <v>0</v>
      </c>
      <c r="L579" s="25">
        <f>SUM(L580:L581)</f>
        <v>0</v>
      </c>
      <c r="M579" s="25">
        <f>SUM(M580:M581)</f>
        <v>0</v>
      </c>
      <c r="N579" s="25"/>
      <c r="O579" s="71"/>
    </row>
    <row r="580" spans="1:17" x14ac:dyDescent="0.35">
      <c r="A580" s="14">
        <v>576</v>
      </c>
      <c r="B580" s="15" t="s">
        <v>296</v>
      </c>
      <c r="C580" s="16" t="s">
        <v>297</v>
      </c>
      <c r="D580" s="68">
        <f>D579</f>
        <v>85505</v>
      </c>
      <c r="E580" s="26"/>
      <c r="F580" s="50">
        <v>2310</v>
      </c>
      <c r="G580" s="51" t="s">
        <v>56</v>
      </c>
      <c r="H580" s="52">
        <v>26810.84</v>
      </c>
      <c r="I580" s="52">
        <v>0</v>
      </c>
      <c r="J580" s="33"/>
      <c r="K580" s="52">
        <v>0</v>
      </c>
      <c r="L580" s="53"/>
      <c r="M580" s="30">
        <f>-1*(K580-L580)</f>
        <v>0</v>
      </c>
      <c r="N580" s="31" t="e">
        <f>M580/K580</f>
        <v>#DIV/0!</v>
      </c>
      <c r="O580" s="71"/>
    </row>
    <row r="581" spans="1:17" ht="18" x14ac:dyDescent="0.35">
      <c r="A581" s="14">
        <v>577</v>
      </c>
      <c r="B581" s="15" t="s">
        <v>296</v>
      </c>
      <c r="C581" s="16" t="s">
        <v>297</v>
      </c>
      <c r="D581" s="68">
        <f>D580</f>
        <v>85505</v>
      </c>
      <c r="E581" s="26"/>
      <c r="F581" s="50">
        <v>2830</v>
      </c>
      <c r="G581" s="51" t="s">
        <v>233</v>
      </c>
      <c r="H581" s="52">
        <v>200250</v>
      </c>
      <c r="I581" s="52">
        <v>0</v>
      </c>
      <c r="J581" s="33"/>
      <c r="K581" s="52">
        <v>0</v>
      </c>
      <c r="L581" s="53"/>
      <c r="M581" s="30">
        <f>-1*(K581-L581)</f>
        <v>0</v>
      </c>
      <c r="N581" s="31" t="e">
        <f>M581/K581</f>
        <v>#DIV/0!</v>
      </c>
      <c r="O581" s="71"/>
    </row>
    <row r="582" spans="1:17" ht="18" x14ac:dyDescent="0.35">
      <c r="A582" s="14">
        <v>578</v>
      </c>
      <c r="B582" s="15" t="s">
        <v>296</v>
      </c>
      <c r="C582" s="16" t="s">
        <v>297</v>
      </c>
      <c r="D582" s="16">
        <v>85507</v>
      </c>
      <c r="E582" s="23">
        <v>85507</v>
      </c>
      <c r="F582" s="22"/>
      <c r="G582" s="23" t="s">
        <v>307</v>
      </c>
      <c r="H582" s="24">
        <f>H583</f>
        <v>15100</v>
      </c>
      <c r="I582" s="24">
        <f>I583</f>
        <v>0</v>
      </c>
      <c r="J582" s="25">
        <f>J583</f>
        <v>0</v>
      </c>
      <c r="K582" s="24">
        <f>K583</f>
        <v>0</v>
      </c>
      <c r="L582" s="25">
        <f>L583</f>
        <v>0</v>
      </c>
      <c r="M582" s="25">
        <f>M583</f>
        <v>0</v>
      </c>
      <c r="N582" s="25"/>
      <c r="O582" s="71"/>
    </row>
    <row r="583" spans="1:17" ht="18" x14ac:dyDescent="0.35">
      <c r="A583" s="14">
        <v>579</v>
      </c>
      <c r="B583" s="15" t="s">
        <v>296</v>
      </c>
      <c r="C583" s="16" t="s">
        <v>297</v>
      </c>
      <c r="D583" s="68">
        <f>D582</f>
        <v>85507</v>
      </c>
      <c r="E583" s="26"/>
      <c r="F583" s="50">
        <v>2830</v>
      </c>
      <c r="G583" s="51" t="s">
        <v>233</v>
      </c>
      <c r="H583" s="52">
        <v>15100</v>
      </c>
      <c r="I583" s="52">
        <v>0</v>
      </c>
      <c r="J583" s="33"/>
      <c r="K583" s="52">
        <v>0</v>
      </c>
      <c r="L583" s="53"/>
      <c r="M583" s="30">
        <f>-1*(K583-L583)</f>
        <v>0</v>
      </c>
      <c r="N583" s="31" t="e">
        <f>M583/K583</f>
        <v>#DIV/0!</v>
      </c>
      <c r="O583" s="71"/>
    </row>
    <row r="584" spans="1:17" x14ac:dyDescent="0.35">
      <c r="A584" s="14">
        <v>580</v>
      </c>
      <c r="B584" s="15" t="s">
        <v>296</v>
      </c>
      <c r="C584" s="16" t="s">
        <v>297</v>
      </c>
      <c r="D584" s="16" t="s">
        <v>308</v>
      </c>
      <c r="E584" s="23" t="s">
        <v>308</v>
      </c>
      <c r="F584" s="22"/>
      <c r="G584" s="23" t="s">
        <v>309</v>
      </c>
      <c r="H584" s="24">
        <f>H585</f>
        <v>181010.08</v>
      </c>
      <c r="I584" s="24">
        <f>I585</f>
        <v>225000</v>
      </c>
      <c r="J584" s="25">
        <f>J585</f>
        <v>0</v>
      </c>
      <c r="K584" s="24">
        <f>K585</f>
        <v>225000</v>
      </c>
      <c r="L584" s="25">
        <f>L585</f>
        <v>225000</v>
      </c>
      <c r="M584" s="25">
        <f>M585</f>
        <v>0</v>
      </c>
      <c r="N584" s="25"/>
      <c r="O584" s="71"/>
    </row>
    <row r="585" spans="1:17" x14ac:dyDescent="0.35">
      <c r="A585" s="14">
        <v>581</v>
      </c>
      <c r="B585" s="15" t="s">
        <v>296</v>
      </c>
      <c r="C585" s="16" t="s">
        <v>297</v>
      </c>
      <c r="D585" s="68" t="str">
        <f>D584</f>
        <v>85508</v>
      </c>
      <c r="E585" s="26"/>
      <c r="F585" s="27" t="s">
        <v>211</v>
      </c>
      <c r="G585" s="28" t="s">
        <v>212</v>
      </c>
      <c r="H585" s="29">
        <v>181010.08</v>
      </c>
      <c r="I585" s="29">
        <v>225000</v>
      </c>
      <c r="J585" s="30"/>
      <c r="K585" s="29">
        <v>225000</v>
      </c>
      <c r="L585" s="30">
        <f>K585</f>
        <v>225000</v>
      </c>
      <c r="M585" s="30">
        <f>-1*(K585-L585)</f>
        <v>0</v>
      </c>
      <c r="N585" s="31">
        <f>M585/K585</f>
        <v>0</v>
      </c>
      <c r="O585" s="71"/>
    </row>
    <row r="586" spans="1:17" x14ac:dyDescent="0.35">
      <c r="A586" s="14">
        <v>582</v>
      </c>
      <c r="B586" s="15" t="s">
        <v>296</v>
      </c>
      <c r="C586" s="16" t="s">
        <v>297</v>
      </c>
      <c r="D586" s="16" t="s">
        <v>310</v>
      </c>
      <c r="E586" s="23" t="s">
        <v>310</v>
      </c>
      <c r="F586" s="22"/>
      <c r="G586" s="23" t="s">
        <v>311</v>
      </c>
      <c r="H586" s="24">
        <f>H587</f>
        <v>66111.929999999993</v>
      </c>
      <c r="I586" s="24">
        <f>I587</f>
        <v>75495</v>
      </c>
      <c r="J586" s="25">
        <f>J587</f>
        <v>0</v>
      </c>
      <c r="K586" s="24">
        <f>K587</f>
        <v>54849</v>
      </c>
      <c r="L586" s="25">
        <f>L587</f>
        <v>52106.55</v>
      </c>
      <c r="M586" s="25">
        <f>M587</f>
        <v>-2742.4499999999971</v>
      </c>
      <c r="N586" s="25"/>
      <c r="O586" s="71"/>
    </row>
    <row r="587" spans="1:17" x14ac:dyDescent="0.35">
      <c r="A587" s="14">
        <v>583</v>
      </c>
      <c r="B587" s="15" t="s">
        <v>296</v>
      </c>
      <c r="C587" s="16" t="s">
        <v>297</v>
      </c>
      <c r="D587" s="68" t="str">
        <f>D586</f>
        <v>85513</v>
      </c>
      <c r="E587" s="26"/>
      <c r="F587" s="27" t="s">
        <v>254</v>
      </c>
      <c r="G587" s="28" t="s">
        <v>255</v>
      </c>
      <c r="H587" s="29">
        <v>66111.929999999993</v>
      </c>
      <c r="I587" s="29">
        <v>75495</v>
      </c>
      <c r="J587" s="30"/>
      <c r="K587" s="29">
        <v>54849</v>
      </c>
      <c r="L587" s="30">
        <f>K587-(K587*5%)</f>
        <v>52106.55</v>
      </c>
      <c r="M587" s="30">
        <f>-1*(K587-L587)</f>
        <v>-2742.4499999999971</v>
      </c>
      <c r="N587" s="31">
        <f>M587/K587</f>
        <v>-4.9999999999999947E-2</v>
      </c>
      <c r="O587" s="71" t="str">
        <f>TEXT((M587*-1),"# ##0,00 zł")</f>
        <v>2 742,45 zł</v>
      </c>
      <c r="P587" s="74">
        <v>309</v>
      </c>
      <c r="Q587" t="str">
        <f>"Zmniejszenie w dziale "&amp;B587&amp;" w rozdziale "&amp;D587&amp;" w paragrafie "&amp;F587&amp;" wydatku o "&amp;TEXT((M587*-1),"# ##0,00 zł")</f>
        <v>Zmniejszenie w dziale 855 w rozdziale 85513 w paragrafie 4130 wydatku o 2 742,45 zł</v>
      </c>
    </row>
    <row r="588" spans="1:17" x14ac:dyDescent="0.35">
      <c r="A588" s="14">
        <v>584</v>
      </c>
      <c r="B588" s="15" t="s">
        <v>296</v>
      </c>
      <c r="C588" s="16" t="s">
        <v>297</v>
      </c>
      <c r="D588" s="16" t="s">
        <v>312</v>
      </c>
      <c r="E588" s="23" t="s">
        <v>312</v>
      </c>
      <c r="F588" s="22"/>
      <c r="G588" s="23" t="s">
        <v>313</v>
      </c>
      <c r="H588" s="24">
        <f>SUM(H589:H590)</f>
        <v>0</v>
      </c>
      <c r="I588" s="24">
        <f>SUM(I589:I590)</f>
        <v>395500</v>
      </c>
      <c r="J588" s="25">
        <f>SUM(J589:J590)</f>
        <v>0</v>
      </c>
      <c r="K588" s="24">
        <f>SUM(K589:K590)</f>
        <v>491000</v>
      </c>
      <c r="L588" s="25">
        <f>SUM(L589:L590)</f>
        <v>466450</v>
      </c>
      <c r="M588" s="25">
        <f>SUM(M589:M590)</f>
        <v>-24550</v>
      </c>
      <c r="N588" s="25"/>
      <c r="O588" s="71"/>
    </row>
    <row r="589" spans="1:17" x14ac:dyDescent="0.35">
      <c r="A589" s="14">
        <v>585</v>
      </c>
      <c r="B589" s="15" t="s">
        <v>296</v>
      </c>
      <c r="C589" s="16" t="s">
        <v>297</v>
      </c>
      <c r="D589" s="68" t="str">
        <f>D588</f>
        <v>85516</v>
      </c>
      <c r="E589" s="26"/>
      <c r="F589" s="50" t="s">
        <v>55</v>
      </c>
      <c r="G589" s="51" t="s">
        <v>56</v>
      </c>
      <c r="H589" s="52">
        <v>0</v>
      </c>
      <c r="I589" s="52">
        <v>76000</v>
      </c>
      <c r="J589" s="33"/>
      <c r="K589" s="52">
        <v>80000</v>
      </c>
      <c r="L589" s="53">
        <f>K589-(K589*5%)</f>
        <v>76000</v>
      </c>
      <c r="M589" s="30">
        <f>-1*(K589-L589)</f>
        <v>-4000</v>
      </c>
      <c r="N589" s="31">
        <f>M589/K589</f>
        <v>-0.05</v>
      </c>
      <c r="O589" s="71" t="str">
        <f>TEXT((M589*-1),"# ##0,00 zł")</f>
        <v>4 000,00 zł</v>
      </c>
      <c r="P589" s="74">
        <v>310</v>
      </c>
      <c r="Q589" t="str">
        <f>"Zmniejszenie w dziale "&amp;B589&amp;" w rozdziale "&amp;D589&amp;" w paragrafie "&amp;F589&amp;" wydatku o "&amp;TEXT((M589*-1),"# ##0,00 zł")</f>
        <v>Zmniejszenie w dziale 855 w rozdziale 85516 w paragrafie 2310 wydatku o 4 000,00 zł</v>
      </c>
    </row>
    <row r="590" spans="1:17" ht="22" x14ac:dyDescent="0.35">
      <c r="A590" s="14">
        <v>586</v>
      </c>
      <c r="B590" s="15" t="s">
        <v>296</v>
      </c>
      <c r="C590" s="16" t="s">
        <v>297</v>
      </c>
      <c r="D590" s="68" t="str">
        <f>D589</f>
        <v>85516</v>
      </c>
      <c r="E590" s="26"/>
      <c r="F590" s="50" t="s">
        <v>314</v>
      </c>
      <c r="G590" s="51" t="s">
        <v>233</v>
      </c>
      <c r="H590" s="52">
        <v>0</v>
      </c>
      <c r="I590" s="52">
        <v>319500</v>
      </c>
      <c r="J590" s="33"/>
      <c r="K590" s="52">
        <v>411000</v>
      </c>
      <c r="L590" s="53">
        <f>K590-(K590*5%)</f>
        <v>390450</v>
      </c>
      <c r="M590" s="30">
        <f>-1*(K590-L590)</f>
        <v>-20550</v>
      </c>
      <c r="N590" s="31">
        <f>M590/K590</f>
        <v>-0.05</v>
      </c>
      <c r="O590" s="71" t="str">
        <f>TEXT((M590*-1),"# ##0,00 zł")</f>
        <v>20 550,00 zł</v>
      </c>
      <c r="P590" s="74">
        <v>311</v>
      </c>
      <c r="Q590" t="str">
        <f>"Zmniejszenie w dziale "&amp;B590&amp;" w rozdziale "&amp;D590&amp;" w paragrafie "&amp;F590&amp;" wydatku o "&amp;TEXT((M590*-1),"# ##0,00 zł")</f>
        <v>Zmniejszenie w dziale 855 w rozdziale 85516 w paragrafie 2830 wydatku o 20 550,00 zł</v>
      </c>
    </row>
    <row r="591" spans="1:17" x14ac:dyDescent="0.35">
      <c r="A591" s="14">
        <v>587</v>
      </c>
      <c r="B591" s="15" t="s">
        <v>315</v>
      </c>
      <c r="C591" s="39" t="s">
        <v>316</v>
      </c>
      <c r="D591" s="39"/>
      <c r="E591" s="17"/>
      <c r="F591" s="18"/>
      <c r="G591" s="16" t="s">
        <v>316</v>
      </c>
      <c r="H591" s="19">
        <f>H592+H601+H613+H620+H631+H635+H639+H646+H650</f>
        <v>24472413.780000001</v>
      </c>
      <c r="I591" s="19">
        <f>I592+I601+I613+I620+I631+I635+I639+I646+I650</f>
        <v>18038784.550000001</v>
      </c>
      <c r="J591" s="20">
        <f>J592+J601+J613+J620+J631+J635+J639+J646+J650</f>
        <v>0</v>
      </c>
      <c r="K591" s="19">
        <f>K592+K601+K613+K620+K631+K635+K639+K646+K650</f>
        <v>19045772.73</v>
      </c>
      <c r="L591" s="20">
        <f>L592+L601+L613+L620+L631+L635+L639+L646+L650</f>
        <v>17731647.359499998</v>
      </c>
      <c r="M591" s="20">
        <f>M592+M601+M613+M620+M631+M635+M639+M646+M650</f>
        <v>-1314125.3704999995</v>
      </c>
      <c r="N591" s="20"/>
      <c r="O591" s="71"/>
    </row>
    <row r="592" spans="1:17" s="61" customFormat="1" ht="17.5" customHeight="1" x14ac:dyDescent="0.35">
      <c r="A592" s="55">
        <v>588</v>
      </c>
      <c r="B592" s="56" t="s">
        <v>315</v>
      </c>
      <c r="C592" s="39" t="s">
        <v>316</v>
      </c>
      <c r="D592" s="39" t="s">
        <v>317</v>
      </c>
      <c r="E592" s="57" t="s">
        <v>317</v>
      </c>
      <c r="F592" s="58"/>
      <c r="G592" s="57" t="s">
        <v>318</v>
      </c>
      <c r="H592" s="59">
        <f>SUM(H593:H600)</f>
        <v>8779679.6999999993</v>
      </c>
      <c r="I592" s="59">
        <f>SUM(I593:I600)</f>
        <v>557222.22</v>
      </c>
      <c r="J592" s="60">
        <f>SUM(J593:J600)</f>
        <v>0</v>
      </c>
      <c r="K592" s="59">
        <f>SUM(K593:K600)</f>
        <v>407000</v>
      </c>
      <c r="L592" s="60">
        <f>SUM(L593:L600)</f>
        <v>390150</v>
      </c>
      <c r="M592" s="60">
        <f>SUM(M593:M600)</f>
        <v>-16850</v>
      </c>
      <c r="N592" s="60"/>
      <c r="O592" s="71"/>
      <c r="P592" s="74"/>
    </row>
    <row r="593" spans="1:17" s="61" customFormat="1" ht="17.5" customHeight="1" x14ac:dyDescent="0.35">
      <c r="A593" s="55">
        <v>589</v>
      </c>
      <c r="B593" s="56" t="s">
        <v>315</v>
      </c>
      <c r="C593" s="39" t="s">
        <v>316</v>
      </c>
      <c r="D593" s="68" t="str">
        <f>D592</f>
        <v>90001</v>
      </c>
      <c r="E593" s="62"/>
      <c r="F593" s="63" t="s">
        <v>82</v>
      </c>
      <c r="G593" s="64" t="s">
        <v>83</v>
      </c>
      <c r="H593" s="65">
        <v>27690.240000000002</v>
      </c>
      <c r="I593" s="65">
        <v>34000</v>
      </c>
      <c r="J593" s="66"/>
      <c r="K593" s="65">
        <v>30000</v>
      </c>
      <c r="L593" s="66">
        <f>K593-(K593*5%)</f>
        <v>28500</v>
      </c>
      <c r="M593" s="66">
        <f>-1*(K593-L593)</f>
        <v>-1500</v>
      </c>
      <c r="N593" s="67">
        <f>M593/K593</f>
        <v>-0.05</v>
      </c>
      <c r="O593" s="71" t="str">
        <f>TEXT((M593*-1),"# ##0,00 zł")</f>
        <v>1 500,00 zł</v>
      </c>
      <c r="P593" s="74">
        <v>312</v>
      </c>
      <c r="Q593" t="str">
        <f>"Zmniejszenie w dziale "&amp;B593&amp;" w rozdziale "&amp;D593&amp;" w paragrafie "&amp;F593&amp;" wydatku o "&amp;TEXT((M593*-1),"# ##0,00 zł")</f>
        <v>Zmniejszenie w dziale 900 w rozdziale 90001 w paragrafie 4260 wydatku o 1 500,00 zł</v>
      </c>
    </row>
    <row r="594" spans="1:17" s="61" customFormat="1" ht="17.5" customHeight="1" x14ac:dyDescent="0.35">
      <c r="A594" s="55">
        <v>590</v>
      </c>
      <c r="B594" s="56" t="s">
        <v>315</v>
      </c>
      <c r="C594" s="39" t="s">
        <v>316</v>
      </c>
      <c r="D594" s="68" t="str">
        <f>D593</f>
        <v>90001</v>
      </c>
      <c r="E594" s="62"/>
      <c r="F594" s="63" t="s">
        <v>44</v>
      </c>
      <c r="G594" s="64" t="s">
        <v>15</v>
      </c>
      <c r="H594" s="65">
        <v>554650.93000000005</v>
      </c>
      <c r="I594" s="65">
        <v>270000</v>
      </c>
      <c r="J594" s="66"/>
      <c r="K594" s="65">
        <v>302000</v>
      </c>
      <c r="L594" s="66">
        <f>K594-(K594*5%)</f>
        <v>286900</v>
      </c>
      <c r="M594" s="66">
        <f>-1*(K594-L594)</f>
        <v>-15100</v>
      </c>
      <c r="N594" s="67">
        <f>M594/K594</f>
        <v>-0.05</v>
      </c>
      <c r="O594" s="71" t="str">
        <f>TEXT((M594*-1),"# ##0,00 zł")</f>
        <v>15 100,00 zł</v>
      </c>
      <c r="P594" s="74">
        <v>313</v>
      </c>
      <c r="Q594" t="str">
        <f>"Zmniejszenie w dziale "&amp;B594&amp;" w rozdziale "&amp;D594&amp;" w paragrafie "&amp;F594&amp;" wydatku o "&amp;TEXT((M594*-1),"# ##0,00 zł")</f>
        <v>Zmniejszenie w dziale 900 w rozdziale 90001 w paragrafie 4300 wydatku o 15 100,00 zł</v>
      </c>
    </row>
    <row r="595" spans="1:17" s="61" customFormat="1" ht="17.5" customHeight="1" x14ac:dyDescent="0.35">
      <c r="A595" s="55">
        <v>591</v>
      </c>
      <c r="B595" s="56" t="s">
        <v>315</v>
      </c>
      <c r="C595" s="39" t="s">
        <v>316</v>
      </c>
      <c r="D595" s="68" t="str">
        <f>D594</f>
        <v>90001</v>
      </c>
      <c r="E595" s="62"/>
      <c r="F595" s="63" t="s">
        <v>74</v>
      </c>
      <c r="G595" s="64" t="s">
        <v>75</v>
      </c>
      <c r="H595" s="65">
        <v>8884.7000000000007</v>
      </c>
      <c r="I595" s="65">
        <v>4322.22</v>
      </c>
      <c r="J595" s="66"/>
      <c r="K595" s="65">
        <v>5000</v>
      </c>
      <c r="L595" s="66">
        <f>K595-(K595*5%)</f>
        <v>4750</v>
      </c>
      <c r="M595" s="66">
        <f>-1*(K595-L595)</f>
        <v>-250</v>
      </c>
      <c r="N595" s="67">
        <f>M595/K595</f>
        <v>-0.05</v>
      </c>
      <c r="O595" s="71" t="str">
        <f>TEXT((M595*-1),"# ##0,00 zł")</f>
        <v>250,00 zł</v>
      </c>
      <c r="P595" s="74">
        <v>314</v>
      </c>
      <c r="Q595" t="str">
        <f>"Zmniejszenie w dziale "&amp;B595&amp;" w rozdziale "&amp;D595&amp;" w paragrafie "&amp;F595&amp;" wydatku o "&amp;TEXT((M595*-1),"# ##0,00 zł")</f>
        <v>Zmniejszenie w dziale 900 w rozdziale 90001 w paragrafie 4390 wydatku o 250,00 zł</v>
      </c>
    </row>
    <row r="596" spans="1:17" s="61" customFormat="1" ht="17.5" customHeight="1" x14ac:dyDescent="0.35">
      <c r="A596" s="55">
        <v>592</v>
      </c>
      <c r="B596" s="56" t="s">
        <v>315</v>
      </c>
      <c r="C596" s="39" t="s">
        <v>316</v>
      </c>
      <c r="D596" s="68" t="str">
        <f>D595</f>
        <v>90001</v>
      </c>
      <c r="E596" s="62"/>
      <c r="F596" s="63" t="s">
        <v>38</v>
      </c>
      <c r="G596" s="64" t="s">
        <v>39</v>
      </c>
      <c r="H596" s="65">
        <v>0</v>
      </c>
      <c r="I596" s="65">
        <v>150000</v>
      </c>
      <c r="J596" s="66"/>
      <c r="K596" s="65">
        <v>0</v>
      </c>
      <c r="L596" s="66">
        <f>K596</f>
        <v>0</v>
      </c>
      <c r="M596" s="66">
        <f>-1*(K596-L596)</f>
        <v>0</v>
      </c>
      <c r="N596" s="67" t="e">
        <f>M596/K596</f>
        <v>#DIV/0!</v>
      </c>
      <c r="O596" s="71"/>
      <c r="P596" s="74"/>
    </row>
    <row r="597" spans="1:17" s="61" customFormat="1" ht="17.5" customHeight="1" x14ac:dyDescent="0.35">
      <c r="A597" s="55">
        <v>593</v>
      </c>
      <c r="B597" s="56" t="s">
        <v>315</v>
      </c>
      <c r="C597" s="39" t="s">
        <v>316</v>
      </c>
      <c r="D597" s="68" t="str">
        <f>D596</f>
        <v>90001</v>
      </c>
      <c r="E597" s="62"/>
      <c r="F597" s="63" t="s">
        <v>63</v>
      </c>
      <c r="G597" s="64" t="s">
        <v>64</v>
      </c>
      <c r="H597" s="65">
        <v>8750.84</v>
      </c>
      <c r="I597" s="65">
        <v>15000</v>
      </c>
      <c r="J597" s="66"/>
      <c r="K597" s="65">
        <v>0</v>
      </c>
      <c r="L597" s="66">
        <f>K597</f>
        <v>0</v>
      </c>
      <c r="M597" s="66">
        <f>-1*(K597-L597)</f>
        <v>0</v>
      </c>
      <c r="N597" s="67" t="e">
        <f>M597/K597</f>
        <v>#DIV/0!</v>
      </c>
      <c r="O597" s="71"/>
      <c r="P597" s="74"/>
    </row>
    <row r="598" spans="1:17" s="61" customFormat="1" ht="17.5" customHeight="1" x14ac:dyDescent="0.35">
      <c r="A598" s="55">
        <v>594</v>
      </c>
      <c r="B598" s="56" t="s">
        <v>315</v>
      </c>
      <c r="C598" s="39" t="s">
        <v>316</v>
      </c>
      <c r="D598" s="68" t="str">
        <f>D597</f>
        <v>90001</v>
      </c>
      <c r="E598" s="62"/>
      <c r="F598" s="63" t="s">
        <v>20</v>
      </c>
      <c r="G598" s="64" t="s">
        <v>21</v>
      </c>
      <c r="H598" s="65">
        <v>327994.17</v>
      </c>
      <c r="I598" s="65">
        <v>83900</v>
      </c>
      <c r="J598" s="66"/>
      <c r="K598" s="65">
        <v>70000</v>
      </c>
      <c r="L598" s="66">
        <f>K598</f>
        <v>70000</v>
      </c>
      <c r="M598" s="66">
        <f>-1*(K598-L598)</f>
        <v>0</v>
      </c>
      <c r="N598" s="67">
        <f>M598/K598</f>
        <v>0</v>
      </c>
      <c r="O598" s="71"/>
      <c r="P598" s="74"/>
    </row>
    <row r="599" spans="1:17" s="61" customFormat="1" ht="17.5" customHeight="1" x14ac:dyDescent="0.35">
      <c r="A599" s="55">
        <v>595</v>
      </c>
      <c r="B599" s="56" t="s">
        <v>315</v>
      </c>
      <c r="C599" s="39" t="s">
        <v>316</v>
      </c>
      <c r="D599" s="68" t="str">
        <f>D598</f>
        <v>90001</v>
      </c>
      <c r="E599" s="62"/>
      <c r="F599" s="63">
        <v>6057</v>
      </c>
      <c r="G599" s="64" t="s">
        <v>21</v>
      </c>
      <c r="H599" s="65">
        <v>6282138.0300000003</v>
      </c>
      <c r="I599" s="65">
        <v>0</v>
      </c>
      <c r="J599" s="66"/>
      <c r="K599" s="65">
        <v>0</v>
      </c>
      <c r="L599" s="66">
        <f>K599</f>
        <v>0</v>
      </c>
      <c r="M599" s="66">
        <f>-1*(K599-L599)</f>
        <v>0</v>
      </c>
      <c r="N599" s="67" t="e">
        <f>M599/K599</f>
        <v>#DIV/0!</v>
      </c>
      <c r="O599" s="71"/>
      <c r="P599" s="74"/>
    </row>
    <row r="600" spans="1:17" s="61" customFormat="1" ht="17.5" customHeight="1" x14ac:dyDescent="0.35">
      <c r="A600" s="55">
        <v>596</v>
      </c>
      <c r="B600" s="56" t="s">
        <v>315</v>
      </c>
      <c r="C600" s="39" t="s">
        <v>316</v>
      </c>
      <c r="D600" s="68" t="str">
        <f>D599</f>
        <v>90001</v>
      </c>
      <c r="E600" s="62"/>
      <c r="F600" s="63">
        <v>6059</v>
      </c>
      <c r="G600" s="64" t="s">
        <v>21</v>
      </c>
      <c r="H600" s="65">
        <v>1569570.79</v>
      </c>
      <c r="I600" s="65">
        <v>0</v>
      </c>
      <c r="J600" s="66"/>
      <c r="K600" s="65">
        <v>0</v>
      </c>
      <c r="L600" s="66">
        <f>K600</f>
        <v>0</v>
      </c>
      <c r="M600" s="66">
        <f>-1*(K600-L600)</f>
        <v>0</v>
      </c>
      <c r="N600" s="67" t="e">
        <f>M600/K600</f>
        <v>#DIV/0!</v>
      </c>
      <c r="O600" s="71"/>
      <c r="P600" s="74"/>
    </row>
    <row r="601" spans="1:17" s="61" customFormat="1" ht="17.5" customHeight="1" x14ac:dyDescent="0.35">
      <c r="A601" s="55">
        <v>597</v>
      </c>
      <c r="B601" s="56" t="s">
        <v>315</v>
      </c>
      <c r="C601" s="39" t="s">
        <v>316</v>
      </c>
      <c r="D601" s="39" t="s">
        <v>319</v>
      </c>
      <c r="E601" s="57" t="s">
        <v>319</v>
      </c>
      <c r="F601" s="58"/>
      <c r="G601" s="57" t="s">
        <v>320</v>
      </c>
      <c r="H601" s="59">
        <f>SUM(H602:H612)</f>
        <v>9703939.3599999994</v>
      </c>
      <c r="I601" s="59">
        <f>SUM(I602:I612)</f>
        <v>10688992</v>
      </c>
      <c r="J601" s="60">
        <f>SUM(J602:J612)</f>
        <v>0</v>
      </c>
      <c r="K601" s="59">
        <f>SUM(K602:K612)</f>
        <v>12270528</v>
      </c>
      <c r="L601" s="60">
        <f>SUM(L602:L612)</f>
        <v>11660001.600000001</v>
      </c>
      <c r="M601" s="60">
        <f>SUM(M602:M612)</f>
        <v>-610526.39999999956</v>
      </c>
      <c r="N601" s="60"/>
      <c r="O601" s="71"/>
      <c r="P601" s="74"/>
    </row>
    <row r="602" spans="1:17" ht="18" x14ac:dyDescent="0.35">
      <c r="A602" s="14">
        <v>598</v>
      </c>
      <c r="B602" s="15" t="s">
        <v>315</v>
      </c>
      <c r="C602" s="39" t="s">
        <v>316</v>
      </c>
      <c r="D602" s="68" t="str">
        <f>D601</f>
        <v>90002</v>
      </c>
      <c r="E602" s="26"/>
      <c r="F602" s="27" t="s">
        <v>321</v>
      </c>
      <c r="G602" s="28" t="s">
        <v>322</v>
      </c>
      <c r="H602" s="29">
        <v>0</v>
      </c>
      <c r="I602" s="29">
        <v>3245.2</v>
      </c>
      <c r="J602" s="30"/>
      <c r="K602" s="29">
        <v>3266.1</v>
      </c>
      <c r="L602" s="30">
        <f>K602-(K602*5%)</f>
        <v>3102.7950000000001</v>
      </c>
      <c r="M602" s="30">
        <f>-1*(K602-L602)</f>
        <v>-163.30499999999984</v>
      </c>
      <c r="N602" s="31">
        <f>M602/K602</f>
        <v>-4.9999999999999954E-2</v>
      </c>
      <c r="O602" s="71" t="str">
        <f>TEXT((M602*-1),"# ##0,00 zł")</f>
        <v>163,31 zł</v>
      </c>
      <c r="P602" s="74">
        <v>315</v>
      </c>
      <c r="Q602" t="str">
        <f>"Zmniejszenie w dziale "&amp;B602&amp;" w rozdziale "&amp;D602&amp;" w paragrafie "&amp;F602&amp;" wydatku o "&amp;TEXT((M602*-1),"# ##0,00 zł")</f>
        <v>Zmniejszenie w dziale 900 w rozdziale 90002 w paragrafie 2900 wydatku o 163,31 zł</v>
      </c>
    </row>
    <row r="603" spans="1:17" ht="18" x14ac:dyDescent="0.35">
      <c r="A603" s="14">
        <v>599</v>
      </c>
      <c r="B603" s="15" t="s">
        <v>315</v>
      </c>
      <c r="C603" s="39" t="s">
        <v>316</v>
      </c>
      <c r="D603" s="68" t="str">
        <f>D602</f>
        <v>90002</v>
      </c>
      <c r="E603" s="26"/>
      <c r="F603" s="27" t="s">
        <v>108</v>
      </c>
      <c r="G603" s="28" t="s">
        <v>109</v>
      </c>
      <c r="H603" s="29">
        <v>90246.84</v>
      </c>
      <c r="I603" s="29">
        <v>208396</v>
      </c>
      <c r="J603" s="30"/>
      <c r="K603" s="29">
        <v>219000</v>
      </c>
      <c r="L603" s="30">
        <f>K603-(K603*5%)</f>
        <v>208050</v>
      </c>
      <c r="M603" s="30">
        <f>-1*(K603-L603)</f>
        <v>-10950</v>
      </c>
      <c r="N603" s="31">
        <f>M603/K603</f>
        <v>-0.05</v>
      </c>
      <c r="O603" s="71" t="str">
        <f>TEXT((M603*-1),"# ##0,00 zł")</f>
        <v>10 950,00 zł</v>
      </c>
      <c r="P603" s="74">
        <v>316</v>
      </c>
      <c r="Q603" t="str">
        <f>"Zmniejszenie w dziale "&amp;B603&amp;" w rozdziale "&amp;D603&amp;" w paragrafie "&amp;F603&amp;" wydatku o "&amp;TEXT((M603*-1),"# ##0,00 zł")</f>
        <v>Zmniejszenie w dziale 900 w rozdziale 90002 w paragrafie 4010 wydatku o 10 950,00 zł</v>
      </c>
    </row>
    <row r="604" spans="1:17" ht="18" x14ac:dyDescent="0.35">
      <c r="A604" s="14">
        <v>600</v>
      </c>
      <c r="B604" s="15" t="s">
        <v>315</v>
      </c>
      <c r="C604" s="39" t="s">
        <v>316</v>
      </c>
      <c r="D604" s="68" t="str">
        <f>D603</f>
        <v>90002</v>
      </c>
      <c r="E604" s="26"/>
      <c r="F604" s="27" t="s">
        <v>32</v>
      </c>
      <c r="G604" s="28" t="s">
        <v>33</v>
      </c>
      <c r="H604" s="29">
        <v>14166.32</v>
      </c>
      <c r="I604" s="29">
        <v>26913</v>
      </c>
      <c r="J604" s="30"/>
      <c r="K604" s="29">
        <v>37264</v>
      </c>
      <c r="L604" s="30">
        <f>K604-(K604*5%)</f>
        <v>35400.800000000003</v>
      </c>
      <c r="M604" s="30">
        <f>-1*(K604-L604)</f>
        <v>-1863.1999999999971</v>
      </c>
      <c r="N604" s="31">
        <f>M604/K604</f>
        <v>-4.999999999999992E-2</v>
      </c>
      <c r="O604" s="71" t="str">
        <f>TEXT((M604*-1),"# ##0,00 zł")</f>
        <v>1 863,20 zł</v>
      </c>
      <c r="P604" s="74">
        <v>317</v>
      </c>
      <c r="Q604" t="str">
        <f>"Zmniejszenie w dziale "&amp;B604&amp;" w rozdziale "&amp;D604&amp;" w paragrafie "&amp;F604&amp;" wydatku o "&amp;TEXT((M604*-1),"# ##0,00 zł")</f>
        <v>Zmniejszenie w dziale 900 w rozdziale 90002 w paragrafie 4110 wydatku o 1 863,20 zł</v>
      </c>
    </row>
    <row r="605" spans="1:17" ht="22" x14ac:dyDescent="0.35">
      <c r="A605" s="14">
        <v>601</v>
      </c>
      <c r="B605" s="15" t="s">
        <v>315</v>
      </c>
      <c r="C605" s="39" t="s">
        <v>316</v>
      </c>
      <c r="D605" s="68" t="str">
        <f>D604</f>
        <v>90002</v>
      </c>
      <c r="E605" s="26"/>
      <c r="F605" s="27" t="s">
        <v>34</v>
      </c>
      <c r="G605" s="28" t="s">
        <v>35</v>
      </c>
      <c r="H605" s="29">
        <v>1576.59</v>
      </c>
      <c r="I605" s="29">
        <v>1400</v>
      </c>
      <c r="J605" s="30"/>
      <c r="K605" s="29">
        <v>5390</v>
      </c>
      <c r="L605" s="30">
        <f>K605-(K605*5%)</f>
        <v>5120.5</v>
      </c>
      <c r="M605" s="30">
        <f>-1*(K605-L605)</f>
        <v>-269.5</v>
      </c>
      <c r="N605" s="31">
        <f>M605/K605</f>
        <v>-0.05</v>
      </c>
      <c r="O605" s="71" t="str">
        <f>TEXT((M605*-1),"# ##0,00 zł")</f>
        <v>269,50 zł</v>
      </c>
      <c r="P605" s="74">
        <v>318</v>
      </c>
      <c r="Q605" t="str">
        <f>"Zmniejszenie w dziale "&amp;B605&amp;" w rozdziale "&amp;D605&amp;" w paragrafie "&amp;F605&amp;" wydatku o "&amp;TEXT((M605*-1),"# ##0,00 zł")</f>
        <v>Zmniejszenie w dziale 900 w rozdziale 90002 w paragrafie 4120 wydatku o 269,50 zł</v>
      </c>
    </row>
    <row r="606" spans="1:17" ht="44" x14ac:dyDescent="0.35">
      <c r="A606" s="14">
        <v>602</v>
      </c>
      <c r="B606" s="15" t="s">
        <v>315</v>
      </c>
      <c r="C606" s="39" t="s">
        <v>316</v>
      </c>
      <c r="D606" s="68" t="str">
        <f>D605</f>
        <v>90002</v>
      </c>
      <c r="E606" s="26"/>
      <c r="F606" s="27" t="s">
        <v>72</v>
      </c>
      <c r="G606" s="28" t="s">
        <v>73</v>
      </c>
      <c r="H606" s="29">
        <v>0</v>
      </c>
      <c r="I606" s="29">
        <v>10000</v>
      </c>
      <c r="J606" s="30"/>
      <c r="K606" s="29">
        <v>5000</v>
      </c>
      <c r="L606" s="30">
        <f>K606-(K606*5%)</f>
        <v>4750</v>
      </c>
      <c r="M606" s="30">
        <f>-1*(K606-L606)</f>
        <v>-250</v>
      </c>
      <c r="N606" s="31">
        <f>M606/K606</f>
        <v>-0.05</v>
      </c>
      <c r="O606" s="71" t="str">
        <f>TEXT((M606*-1),"# ##0,00 zł")</f>
        <v>250,00 zł</v>
      </c>
      <c r="P606" s="74">
        <v>319</v>
      </c>
      <c r="Q606" t="str">
        <f>"Zmniejszenie w dziale "&amp;B606&amp;" w rozdziale "&amp;D606&amp;" w paragrafie "&amp;F606&amp;" wydatku o "&amp;TEXT((M606*-1),"# ##0,00 zł")</f>
        <v>Zmniejszenie w dziale 900 w rozdziale 90002 w paragrafie 4210 wydatku o 250,00 zł</v>
      </c>
    </row>
    <row r="607" spans="1:17" ht="63" x14ac:dyDescent="0.35">
      <c r="A607" s="14">
        <v>603</v>
      </c>
      <c r="B607" s="15" t="s">
        <v>315</v>
      </c>
      <c r="C607" s="39" t="s">
        <v>316</v>
      </c>
      <c r="D607" s="68" t="str">
        <f>D606</f>
        <v>90002</v>
      </c>
      <c r="E607" s="26"/>
      <c r="F607" s="27" t="s">
        <v>82</v>
      </c>
      <c r="G607" s="28" t="s">
        <v>83</v>
      </c>
      <c r="H607" s="29">
        <v>1421.22</v>
      </c>
      <c r="I607" s="29">
        <v>4000</v>
      </c>
      <c r="J607" s="30"/>
      <c r="K607" s="29">
        <v>4000</v>
      </c>
      <c r="L607" s="30">
        <f>K607-(K607*5%)</f>
        <v>3800</v>
      </c>
      <c r="M607" s="30">
        <f>-1*(K607-L607)</f>
        <v>-200</v>
      </c>
      <c r="N607" s="31">
        <f>M607/K607</f>
        <v>-0.05</v>
      </c>
      <c r="O607" s="71" t="str">
        <f>TEXT((M607*-1),"# ##0,00 zł")</f>
        <v>200,00 zł</v>
      </c>
      <c r="P607" s="74">
        <v>320</v>
      </c>
      <c r="Q607" t="str">
        <f>"Zmniejszenie w dziale "&amp;B607&amp;" w rozdziale "&amp;D607&amp;" w paragrafie "&amp;F607&amp;" wydatku o "&amp;TEXT((M607*-1),"# ##0,00 zł")</f>
        <v>Zmniejszenie w dziale 900 w rozdziale 90002 w paragrafie 4260 wydatku o 200,00 zł</v>
      </c>
    </row>
    <row r="608" spans="1:17" ht="22" x14ac:dyDescent="0.35">
      <c r="A608" s="14">
        <v>604</v>
      </c>
      <c r="B608" s="15" t="s">
        <v>315</v>
      </c>
      <c r="C608" s="39" t="s">
        <v>316</v>
      </c>
      <c r="D608" s="68" t="str">
        <f>D607</f>
        <v>90002</v>
      </c>
      <c r="E608" s="26"/>
      <c r="F608" s="27" t="s">
        <v>44</v>
      </c>
      <c r="G608" s="28" t="s">
        <v>15</v>
      </c>
      <c r="H608" s="29">
        <v>9596224.0199999996</v>
      </c>
      <c r="I608" s="29">
        <v>10031737.800000001</v>
      </c>
      <c r="J608" s="30"/>
      <c r="K608" s="29">
        <v>11933407.9</v>
      </c>
      <c r="L608" s="30">
        <f>K608-(K608*5%)</f>
        <v>11336737.505000001</v>
      </c>
      <c r="M608" s="30">
        <f>-1*(K608-L608)</f>
        <v>-596670.39499999955</v>
      </c>
      <c r="N608" s="31">
        <f>M608/K608</f>
        <v>-4.9999999999999961E-2</v>
      </c>
      <c r="O608" s="71" t="str">
        <f>TEXT((M608*-1),"# ##0,00 zł")</f>
        <v>596 670,40 zł</v>
      </c>
      <c r="P608" s="74">
        <v>321</v>
      </c>
      <c r="Q608" t="str">
        <f>"Zmniejszenie w dziale "&amp;B608&amp;" w rozdziale "&amp;D608&amp;" w paragrafie "&amp;F608&amp;" wydatku o "&amp;TEXT((M608*-1),"# ##0,00 zł")</f>
        <v>Zmniejszenie w dziale 900 w rozdziale 90002 w paragrafie 4300 wydatku o 596 670,40 zł</v>
      </c>
    </row>
    <row r="609" spans="1:17" x14ac:dyDescent="0.35">
      <c r="A609" s="14">
        <v>605</v>
      </c>
      <c r="B609" s="15" t="s">
        <v>315</v>
      </c>
      <c r="C609" s="39" t="s">
        <v>316</v>
      </c>
      <c r="D609" s="68" t="str">
        <f>D608</f>
        <v>90002</v>
      </c>
      <c r="E609" s="26"/>
      <c r="F609" s="27" t="s">
        <v>126</v>
      </c>
      <c r="G609" s="28" t="s">
        <v>127</v>
      </c>
      <c r="H609" s="29">
        <v>304.37</v>
      </c>
      <c r="I609" s="29">
        <v>2500</v>
      </c>
      <c r="J609" s="30"/>
      <c r="K609" s="29">
        <v>2000</v>
      </c>
      <c r="L609" s="30">
        <f>K609-(K609*5%)</f>
        <v>1900</v>
      </c>
      <c r="M609" s="30">
        <f>-1*(K609-L609)</f>
        <v>-100</v>
      </c>
      <c r="N609" s="31">
        <f>M609/K609</f>
        <v>-0.05</v>
      </c>
      <c r="O609" s="71" t="str">
        <f>TEXT((M609*-1),"# ##0,00 zł")</f>
        <v>100,00 zł</v>
      </c>
      <c r="P609" s="74">
        <v>322</v>
      </c>
      <c r="Q609" t="str">
        <f>"Zmniejszenie w dziale "&amp;B609&amp;" w rozdziale "&amp;D609&amp;" w paragrafie "&amp;F609&amp;" wydatku o "&amp;TEXT((M609*-1),"# ##0,00 zł")</f>
        <v>Zmniejszenie w dziale 900 w rozdziale 90002 w paragrafie 4360 wydatku o 100,00 zł</v>
      </c>
    </row>
    <row r="610" spans="1:17" x14ac:dyDescent="0.35">
      <c r="A610" s="14">
        <v>606</v>
      </c>
      <c r="B610" s="15" t="s">
        <v>315</v>
      </c>
      <c r="C610" s="39" t="s">
        <v>316</v>
      </c>
      <c r="D610" s="68" t="str">
        <f>D609</f>
        <v>90002</v>
      </c>
      <c r="E610" s="26"/>
      <c r="F610" s="27" t="s">
        <v>138</v>
      </c>
      <c r="G610" s="28" t="s">
        <v>139</v>
      </c>
      <c r="H610" s="29">
        <v>0</v>
      </c>
      <c r="I610" s="29">
        <v>800</v>
      </c>
      <c r="J610" s="30"/>
      <c r="K610" s="29">
        <v>1200</v>
      </c>
      <c r="L610" s="30">
        <f>K610-(K610*5%)</f>
        <v>1140</v>
      </c>
      <c r="M610" s="30">
        <f>-1*(K610-L610)</f>
        <v>-60</v>
      </c>
      <c r="N610" s="31">
        <f>M610/K610</f>
        <v>-0.05</v>
      </c>
      <c r="O610" s="71" t="str">
        <f>TEXT((M610*-1),"# ##0,00 zł")</f>
        <v>60,00 zł</v>
      </c>
      <c r="P610" s="74">
        <v>323</v>
      </c>
      <c r="Q610" t="str">
        <f>"Zmniejszenie w dziale "&amp;B610&amp;" w rozdziale "&amp;D610&amp;" w paragrafie "&amp;F610&amp;" wydatku o "&amp;TEXT((M610*-1),"# ##0,00 zł")</f>
        <v>Zmniejszenie w dziale 900 w rozdziale 90002 w paragrafie 4710 wydatku o 60,00 zł</v>
      </c>
    </row>
    <row r="611" spans="1:17" ht="22" x14ac:dyDescent="0.35">
      <c r="A611" s="14">
        <v>607</v>
      </c>
      <c r="B611" s="15" t="s">
        <v>315</v>
      </c>
      <c r="C611" s="39" t="s">
        <v>316</v>
      </c>
      <c r="D611" s="68" t="str">
        <f>D610</f>
        <v>90002</v>
      </c>
      <c r="E611" s="26"/>
      <c r="F611" s="27" t="s">
        <v>323</v>
      </c>
      <c r="G611" s="38" t="s">
        <v>324</v>
      </c>
      <c r="H611" s="29">
        <v>0</v>
      </c>
      <c r="I611" s="29">
        <v>400000</v>
      </c>
      <c r="J611" s="30"/>
      <c r="K611" s="29">
        <v>0</v>
      </c>
      <c r="L611" s="30">
        <f>K611</f>
        <v>0</v>
      </c>
      <c r="M611" s="30">
        <f>-1*(K611-L611)</f>
        <v>0</v>
      </c>
      <c r="N611" s="31" t="e">
        <f>M611/K611</f>
        <v>#DIV/0!</v>
      </c>
      <c r="O611" s="71"/>
    </row>
    <row r="612" spans="1:17" x14ac:dyDescent="0.35">
      <c r="A612" s="14">
        <v>608</v>
      </c>
      <c r="B612" s="15" t="s">
        <v>315</v>
      </c>
      <c r="C612" s="39" t="s">
        <v>316</v>
      </c>
      <c r="D612" s="68" t="str">
        <f>D611</f>
        <v>90002</v>
      </c>
      <c r="E612" s="26"/>
      <c r="F612" s="27" t="s">
        <v>20</v>
      </c>
      <c r="G612" s="28" t="s">
        <v>21</v>
      </c>
      <c r="H612" s="29">
        <v>0</v>
      </c>
      <c r="I612" s="29">
        <v>0</v>
      </c>
      <c r="J612" s="30"/>
      <c r="K612" s="29">
        <v>60000</v>
      </c>
      <c r="L612" s="30">
        <f>K612</f>
        <v>60000</v>
      </c>
      <c r="M612" s="30">
        <f>-1*(K612-L612)</f>
        <v>0</v>
      </c>
      <c r="N612" s="31">
        <f>M612/K612</f>
        <v>0</v>
      </c>
      <c r="O612" s="71"/>
    </row>
    <row r="613" spans="1:17" ht="18" x14ac:dyDescent="0.35">
      <c r="A613" s="14">
        <v>609</v>
      </c>
      <c r="B613" s="15" t="s">
        <v>315</v>
      </c>
      <c r="C613" s="39" t="s">
        <v>316</v>
      </c>
      <c r="D613" s="39" t="s">
        <v>325</v>
      </c>
      <c r="E613" s="23" t="s">
        <v>325</v>
      </c>
      <c r="F613" s="22"/>
      <c r="G613" s="23" t="s">
        <v>326</v>
      </c>
      <c r="H613" s="24">
        <f>SUM(H614:H619)</f>
        <v>274321.17</v>
      </c>
      <c r="I613" s="24">
        <f>SUM(I614:I619)</f>
        <v>314386.96999999997</v>
      </c>
      <c r="J613" s="25">
        <f>SUM(J614:J619)</f>
        <v>0</v>
      </c>
      <c r="K613" s="24">
        <f>SUM(K614:K619)</f>
        <v>446454.54</v>
      </c>
      <c r="L613" s="25">
        <f>SUM(L614:L619)</f>
        <v>446454.54</v>
      </c>
      <c r="M613" s="25">
        <f>SUM(M614:M619)</f>
        <v>0</v>
      </c>
      <c r="N613" s="25"/>
      <c r="O613" s="71"/>
    </row>
    <row r="614" spans="1:17" ht="22" x14ac:dyDescent="0.35">
      <c r="A614" s="14">
        <v>610</v>
      </c>
      <c r="B614" s="15" t="s">
        <v>315</v>
      </c>
      <c r="C614" s="39" t="s">
        <v>316</v>
      </c>
      <c r="D614" s="68" t="str">
        <f>D613</f>
        <v>90003</v>
      </c>
      <c r="E614" s="26"/>
      <c r="F614" s="27" t="s">
        <v>32</v>
      </c>
      <c r="G614" s="28" t="s">
        <v>33</v>
      </c>
      <c r="H614" s="29">
        <v>751.92</v>
      </c>
      <c r="I614" s="29">
        <v>3456.22</v>
      </c>
      <c r="J614" s="30"/>
      <c r="K614" s="29">
        <v>2242.7199999999998</v>
      </c>
      <c r="L614" s="30">
        <f>K614</f>
        <v>2242.7199999999998</v>
      </c>
      <c r="M614" s="30">
        <f>-1*(K614-L614)</f>
        <v>0</v>
      </c>
      <c r="N614" s="31">
        <f>M614/K614</f>
        <v>0</v>
      </c>
      <c r="O614" s="71"/>
    </row>
    <row r="615" spans="1:17" x14ac:dyDescent="0.35">
      <c r="A615" s="14">
        <v>611</v>
      </c>
      <c r="B615" s="15" t="s">
        <v>315</v>
      </c>
      <c r="C615" s="39" t="s">
        <v>316</v>
      </c>
      <c r="D615" s="68" t="str">
        <f>D614</f>
        <v>90003</v>
      </c>
      <c r="E615" s="26"/>
      <c r="F615" s="27" t="s">
        <v>34</v>
      </c>
      <c r="G615" s="28" t="s">
        <v>35</v>
      </c>
      <c r="H615" s="29">
        <v>0</v>
      </c>
      <c r="I615" s="29">
        <v>350.58</v>
      </c>
      <c r="J615" s="30"/>
      <c r="K615" s="29">
        <v>306.45</v>
      </c>
      <c r="L615" s="30">
        <f>K615</f>
        <v>306.45</v>
      </c>
      <c r="M615" s="30">
        <f>-1*(K615-L615)</f>
        <v>0</v>
      </c>
      <c r="N615" s="31">
        <f>M615/K615</f>
        <v>0</v>
      </c>
      <c r="O615" s="71"/>
    </row>
    <row r="616" spans="1:17" ht="63" x14ac:dyDescent="0.35">
      <c r="A616" s="14">
        <v>612</v>
      </c>
      <c r="B616" s="15" t="s">
        <v>315</v>
      </c>
      <c r="C616" s="39" t="s">
        <v>316</v>
      </c>
      <c r="D616" s="68" t="str">
        <f>D615</f>
        <v>90003</v>
      </c>
      <c r="E616" s="26"/>
      <c r="F616" s="27" t="s">
        <v>36</v>
      </c>
      <c r="G616" s="28" t="s">
        <v>37</v>
      </c>
      <c r="H616" s="29">
        <v>9824.02</v>
      </c>
      <c r="I616" s="29">
        <v>28580.17</v>
      </c>
      <c r="J616" s="30"/>
      <c r="K616" s="29">
        <v>23508.15</v>
      </c>
      <c r="L616" s="30">
        <f>K616</f>
        <v>23508.15</v>
      </c>
      <c r="M616" s="30">
        <f>-1*(K616-L616)</f>
        <v>0</v>
      </c>
      <c r="N616" s="31">
        <f>M616/K616</f>
        <v>0</v>
      </c>
      <c r="O616" s="71"/>
    </row>
    <row r="617" spans="1:17" x14ac:dyDescent="0.35">
      <c r="A617" s="14">
        <v>613</v>
      </c>
      <c r="B617" s="15" t="s">
        <v>315</v>
      </c>
      <c r="C617" s="39" t="s">
        <v>316</v>
      </c>
      <c r="D617" s="68" t="str">
        <f>D616</f>
        <v>90003</v>
      </c>
      <c r="E617" s="26"/>
      <c r="F617" s="27" t="s">
        <v>72</v>
      </c>
      <c r="G617" s="28" t="s">
        <v>73</v>
      </c>
      <c r="H617" s="29">
        <v>11553.68</v>
      </c>
      <c r="I617" s="29">
        <v>18650</v>
      </c>
      <c r="J617" s="30"/>
      <c r="K617" s="29">
        <v>25222.47</v>
      </c>
      <c r="L617" s="30">
        <f>K617</f>
        <v>25222.47</v>
      </c>
      <c r="M617" s="30">
        <f>-1*(K617-L617)</f>
        <v>0</v>
      </c>
      <c r="N617" s="31">
        <f>M617/K617</f>
        <v>0</v>
      </c>
      <c r="O617" s="71"/>
    </row>
    <row r="618" spans="1:17" x14ac:dyDescent="0.35">
      <c r="A618" s="14">
        <v>614</v>
      </c>
      <c r="B618" s="15" t="s">
        <v>315</v>
      </c>
      <c r="C618" s="39" t="s">
        <v>316</v>
      </c>
      <c r="D618" s="68" t="str">
        <f>D617</f>
        <v>90003</v>
      </c>
      <c r="E618" s="26"/>
      <c r="F618" s="27" t="s">
        <v>44</v>
      </c>
      <c r="G618" s="28" t="s">
        <v>15</v>
      </c>
      <c r="H618" s="29">
        <v>252191.55</v>
      </c>
      <c r="I618" s="29">
        <v>263300</v>
      </c>
      <c r="J618" s="30"/>
      <c r="K618" s="29">
        <v>394987.13</v>
      </c>
      <c r="L618" s="30">
        <f>K618</f>
        <v>394987.13</v>
      </c>
      <c r="M618" s="30">
        <f>-1*(K618-L618)</f>
        <v>0</v>
      </c>
      <c r="N618" s="31">
        <f>M618/K618</f>
        <v>0</v>
      </c>
      <c r="O618" s="71"/>
    </row>
    <row r="619" spans="1:17" x14ac:dyDescent="0.35">
      <c r="A619" s="14">
        <v>615</v>
      </c>
      <c r="B619" s="15" t="s">
        <v>315</v>
      </c>
      <c r="C619" s="39" t="s">
        <v>316</v>
      </c>
      <c r="D619" s="68" t="str">
        <f>D618</f>
        <v>90003</v>
      </c>
      <c r="E619" s="26"/>
      <c r="F619" s="27" t="s">
        <v>138</v>
      </c>
      <c r="G619" s="28" t="s">
        <v>139</v>
      </c>
      <c r="H619" s="29">
        <v>0</v>
      </c>
      <c r="I619" s="29">
        <v>50</v>
      </c>
      <c r="J619" s="30"/>
      <c r="K619" s="29">
        <v>187.62</v>
      </c>
      <c r="L619" s="30">
        <f>K619</f>
        <v>187.62</v>
      </c>
      <c r="M619" s="30">
        <f>-1*(K619-L619)</f>
        <v>0</v>
      </c>
      <c r="N619" s="31">
        <f>M619/K619</f>
        <v>0</v>
      </c>
      <c r="O619" s="71"/>
    </row>
    <row r="620" spans="1:17" ht="18" x14ac:dyDescent="0.35">
      <c r="A620" s="14">
        <v>616</v>
      </c>
      <c r="B620" s="15" t="s">
        <v>315</v>
      </c>
      <c r="C620" s="39" t="s">
        <v>316</v>
      </c>
      <c r="D620" s="39" t="s">
        <v>327</v>
      </c>
      <c r="E620" s="23" t="s">
        <v>327</v>
      </c>
      <c r="F620" s="22"/>
      <c r="G620" s="23" t="s">
        <v>328</v>
      </c>
      <c r="H620" s="24">
        <f>SUM(H621:H630)</f>
        <v>657510.85</v>
      </c>
      <c r="I620" s="24">
        <f>SUM(I621:I630)</f>
        <v>891689.87</v>
      </c>
      <c r="J620" s="25">
        <f>SUM(J621:J630)</f>
        <v>0</v>
      </c>
      <c r="K620" s="24">
        <f>SUM(K621:K630)</f>
        <v>902895.90999999992</v>
      </c>
      <c r="L620" s="25">
        <f>SUM(L621:L630)</f>
        <v>479738.01199999999</v>
      </c>
      <c r="M620" s="25">
        <f>SUM(M621:M630)</f>
        <v>-423157.89799999999</v>
      </c>
      <c r="N620" s="25"/>
      <c r="O620" s="71"/>
    </row>
    <row r="621" spans="1:17" x14ac:dyDescent="0.35">
      <c r="A621" s="14">
        <v>617</v>
      </c>
      <c r="B621" s="15" t="s">
        <v>315</v>
      </c>
      <c r="C621" s="39" t="s">
        <v>316</v>
      </c>
      <c r="D621" s="68" t="str">
        <f>D620</f>
        <v>90004</v>
      </c>
      <c r="E621" s="26"/>
      <c r="F621" s="27" t="s">
        <v>32</v>
      </c>
      <c r="G621" s="28" t="s">
        <v>33</v>
      </c>
      <c r="H621" s="29">
        <v>159.13999999999999</v>
      </c>
      <c r="I621" s="29">
        <v>766.76</v>
      </c>
      <c r="J621" s="30"/>
      <c r="K621" s="29">
        <v>2280.23</v>
      </c>
      <c r="L621" s="30">
        <f>K621</f>
        <v>2280.23</v>
      </c>
      <c r="M621" s="30">
        <f>-1*(K621-L621)</f>
        <v>0</v>
      </c>
      <c r="N621" s="31">
        <f>M621/K621</f>
        <v>0</v>
      </c>
      <c r="O621" s="71"/>
    </row>
    <row r="622" spans="1:17" ht="18" x14ac:dyDescent="0.35">
      <c r="A622" s="14">
        <v>618</v>
      </c>
      <c r="B622" s="15" t="s">
        <v>315</v>
      </c>
      <c r="C622" s="39" t="s">
        <v>316</v>
      </c>
      <c r="D622" s="68" t="str">
        <f>D621</f>
        <v>90004</v>
      </c>
      <c r="E622" s="26"/>
      <c r="F622" s="27" t="s">
        <v>34</v>
      </c>
      <c r="G622" s="28" t="s">
        <v>35</v>
      </c>
      <c r="H622" s="29">
        <v>0</v>
      </c>
      <c r="I622" s="29">
        <v>113.2</v>
      </c>
      <c r="J622" s="30"/>
      <c r="K622" s="29">
        <v>311.58</v>
      </c>
      <c r="L622" s="30">
        <f>K622</f>
        <v>311.58</v>
      </c>
      <c r="M622" s="30">
        <f>-1*(K622-L622)</f>
        <v>0</v>
      </c>
      <c r="N622" s="31">
        <f>M622/K622</f>
        <v>0</v>
      </c>
      <c r="O622" s="71"/>
    </row>
    <row r="623" spans="1:17" ht="66" x14ac:dyDescent="0.35">
      <c r="A623" s="14">
        <v>619</v>
      </c>
      <c r="B623" s="15" t="s">
        <v>315</v>
      </c>
      <c r="C623" s="39" t="s">
        <v>316</v>
      </c>
      <c r="D623" s="68" t="str">
        <f>D622</f>
        <v>90004</v>
      </c>
      <c r="E623" s="26"/>
      <c r="F623" s="27" t="s">
        <v>36</v>
      </c>
      <c r="G623" s="28" t="s">
        <v>37</v>
      </c>
      <c r="H623" s="29">
        <v>7151.73</v>
      </c>
      <c r="I623" s="29">
        <v>4770.04</v>
      </c>
      <c r="J623" s="30"/>
      <c r="K623" s="29">
        <v>12717.43</v>
      </c>
      <c r="L623" s="30">
        <f>K623</f>
        <v>12717.43</v>
      </c>
      <c r="M623" s="30">
        <f>-1*(K623-L623)</f>
        <v>0</v>
      </c>
      <c r="N623" s="31">
        <f>M623/K623</f>
        <v>0</v>
      </c>
      <c r="O623" s="71"/>
    </row>
    <row r="624" spans="1:17" x14ac:dyDescent="0.35">
      <c r="A624" s="14">
        <v>620</v>
      </c>
      <c r="B624" s="15" t="s">
        <v>315</v>
      </c>
      <c r="C624" s="39" t="s">
        <v>316</v>
      </c>
      <c r="D624" s="68" t="str">
        <f>D623</f>
        <v>90004</v>
      </c>
      <c r="E624" s="26"/>
      <c r="F624" s="27" t="s">
        <v>72</v>
      </c>
      <c r="G624" s="28" t="s">
        <v>73</v>
      </c>
      <c r="H624" s="29">
        <v>31139.34</v>
      </c>
      <c r="I624" s="29">
        <v>54915.51</v>
      </c>
      <c r="J624" s="30"/>
      <c r="K624" s="29">
        <v>36533.46</v>
      </c>
      <c r="L624" s="30">
        <f>K624-(K624*5%)</f>
        <v>34706.786999999997</v>
      </c>
      <c r="M624" s="30">
        <f>-1*(K624-L624)</f>
        <v>-1826.6730000000025</v>
      </c>
      <c r="N624" s="31">
        <f>M624/K624</f>
        <v>-5.0000000000000072E-2</v>
      </c>
      <c r="O624" s="71" t="str">
        <f>TEXT((M624*-1),"# ##0,00 zł")</f>
        <v>1 826,67 zł</v>
      </c>
      <c r="P624" s="74">
        <v>324</v>
      </c>
      <c r="Q624" t="str">
        <f>"Zmniejszenie w dziale "&amp;B624&amp;" w rozdziale "&amp;D624&amp;" w paragrafie "&amp;F624&amp;" wydatku o "&amp;TEXT((M624*-1),"# ##0,00 zł")</f>
        <v>Zmniejszenie w dziale 900 w rozdziale 90004 w paragrafie 4210 wydatku o 1 826,67 zł</v>
      </c>
    </row>
    <row r="625" spans="1:17" x14ac:dyDescent="0.35">
      <c r="A625" s="14">
        <v>621</v>
      </c>
      <c r="B625" s="15" t="s">
        <v>315</v>
      </c>
      <c r="C625" s="39" t="s">
        <v>316</v>
      </c>
      <c r="D625" s="68" t="str">
        <f>D624</f>
        <v>90004</v>
      </c>
      <c r="E625" s="26"/>
      <c r="F625" s="27" t="s">
        <v>18</v>
      </c>
      <c r="G625" s="28" t="s">
        <v>19</v>
      </c>
      <c r="H625" s="29">
        <v>0</v>
      </c>
      <c r="I625" s="29">
        <v>960</v>
      </c>
      <c r="J625" s="30"/>
      <c r="K625" s="29">
        <v>8200</v>
      </c>
      <c r="L625" s="30">
        <f>K625</f>
        <v>8200</v>
      </c>
      <c r="M625" s="30">
        <f>-1*(K625-L625)</f>
        <v>0</v>
      </c>
      <c r="N625" s="31">
        <f>M625/K625</f>
        <v>0</v>
      </c>
      <c r="O625" s="71"/>
    </row>
    <row r="626" spans="1:17" x14ac:dyDescent="0.35">
      <c r="A626" s="14">
        <v>622</v>
      </c>
      <c r="B626" s="15" t="s">
        <v>315</v>
      </c>
      <c r="C626" s="39" t="s">
        <v>316</v>
      </c>
      <c r="D626" s="68" t="str">
        <f>D625</f>
        <v>90004</v>
      </c>
      <c r="E626" s="26"/>
      <c r="F626" s="27" t="s">
        <v>44</v>
      </c>
      <c r="G626" s="28" t="s">
        <v>15</v>
      </c>
      <c r="H626" s="29">
        <v>570611.63</v>
      </c>
      <c r="I626" s="29">
        <v>790906.91</v>
      </c>
      <c r="J626" s="30"/>
      <c r="K626" s="29">
        <v>842662.45</v>
      </c>
      <c r="L626" s="30">
        <f>K626-(K626*50%)</f>
        <v>421331.22499999998</v>
      </c>
      <c r="M626" s="30">
        <f>-1*(K626-L626)</f>
        <v>-421331.22499999998</v>
      </c>
      <c r="N626" s="82">
        <f>M626/K626</f>
        <v>-0.5</v>
      </c>
      <c r="O626" s="71" t="str">
        <f>TEXT((M626*-1),"# ##0,00 zł")</f>
        <v>421 331,23 zł</v>
      </c>
      <c r="P626" s="74">
        <v>325</v>
      </c>
      <c r="Q626" t="str">
        <f>"Zmniejszenie w dziale "&amp;B626&amp;" w rozdziale "&amp;D626&amp;" w paragrafie "&amp;F626&amp;" wydatku o "&amp;TEXT((M626*-1),"# ##0,00 zł")</f>
        <v>Zmniejszenie w dziale 900 w rozdziale 90004 w paragrafie 4300 wydatku o 421 331,23 zł</v>
      </c>
    </row>
    <row r="627" spans="1:17" ht="18" x14ac:dyDescent="0.35">
      <c r="A627" s="14">
        <v>623</v>
      </c>
      <c r="B627" s="15" t="s">
        <v>315</v>
      </c>
      <c r="C627" s="39" t="s">
        <v>316</v>
      </c>
      <c r="D627" s="68" t="str">
        <f>D626</f>
        <v>90004</v>
      </c>
      <c r="E627" s="26"/>
      <c r="F627" s="27">
        <v>4390</v>
      </c>
      <c r="G627" s="28" t="s">
        <v>75</v>
      </c>
      <c r="H627" s="29">
        <v>5750</v>
      </c>
      <c r="I627" s="29">
        <v>0</v>
      </c>
      <c r="J627" s="30"/>
      <c r="K627" s="29">
        <v>0</v>
      </c>
      <c r="L627" s="30">
        <f>K627</f>
        <v>0</v>
      </c>
      <c r="M627" s="30">
        <f>-1*(K627-L627)</f>
        <v>0</v>
      </c>
      <c r="N627" s="31" t="e">
        <f>M627/K627</f>
        <v>#DIV/0!</v>
      </c>
      <c r="O627" s="71"/>
    </row>
    <row r="628" spans="1:17" x14ac:dyDescent="0.35">
      <c r="A628" s="14">
        <v>624</v>
      </c>
      <c r="B628" s="15" t="s">
        <v>315</v>
      </c>
      <c r="C628" s="39" t="s">
        <v>316</v>
      </c>
      <c r="D628" s="68" t="str">
        <f>D627</f>
        <v>90004</v>
      </c>
      <c r="E628" s="26"/>
      <c r="F628" s="27">
        <v>4430</v>
      </c>
      <c r="G628" s="28" t="s">
        <v>39</v>
      </c>
      <c r="H628" s="29">
        <v>19700</v>
      </c>
      <c r="I628" s="29">
        <v>0</v>
      </c>
      <c r="J628" s="30"/>
      <c r="K628" s="29">
        <v>0</v>
      </c>
      <c r="L628" s="30">
        <f>K628</f>
        <v>0</v>
      </c>
      <c r="M628" s="30">
        <f>-1*(K628-L628)</f>
        <v>0</v>
      </c>
      <c r="N628" s="31" t="e">
        <f>M628/K628</f>
        <v>#DIV/0!</v>
      </c>
      <c r="O628" s="71"/>
    </row>
    <row r="629" spans="1:17" ht="18" x14ac:dyDescent="0.35">
      <c r="A629" s="14">
        <v>625</v>
      </c>
      <c r="B629" s="15" t="s">
        <v>315</v>
      </c>
      <c r="C629" s="39" t="s">
        <v>316</v>
      </c>
      <c r="D629" s="68" t="str">
        <f>D628</f>
        <v>90004</v>
      </c>
      <c r="E629" s="26"/>
      <c r="F629" s="27" t="s">
        <v>138</v>
      </c>
      <c r="G629" s="28" t="s">
        <v>139</v>
      </c>
      <c r="H629" s="29">
        <v>0</v>
      </c>
      <c r="I629" s="29">
        <v>0</v>
      </c>
      <c r="J629" s="30"/>
      <c r="K629" s="29">
        <v>190.76</v>
      </c>
      <c r="L629" s="30">
        <f>K629</f>
        <v>190.76</v>
      </c>
      <c r="M629" s="30">
        <f>-1*(K629-L629)</f>
        <v>0</v>
      </c>
      <c r="N629" s="31">
        <f>M629/K629</f>
        <v>0</v>
      </c>
      <c r="O629" s="71"/>
    </row>
    <row r="630" spans="1:17" x14ac:dyDescent="0.35">
      <c r="A630" s="14">
        <v>626</v>
      </c>
      <c r="B630" s="15" t="s">
        <v>315</v>
      </c>
      <c r="C630" s="39" t="s">
        <v>316</v>
      </c>
      <c r="D630" s="68" t="str">
        <f>D629</f>
        <v>90004</v>
      </c>
      <c r="E630" s="26"/>
      <c r="F630" s="27" t="s">
        <v>95</v>
      </c>
      <c r="G630" s="28" t="s">
        <v>96</v>
      </c>
      <c r="H630" s="29">
        <v>22999.01</v>
      </c>
      <c r="I630" s="29">
        <v>39257.449999999997</v>
      </c>
      <c r="J630" s="30"/>
      <c r="K630" s="29">
        <v>0</v>
      </c>
      <c r="L630" s="30">
        <f>K630</f>
        <v>0</v>
      </c>
      <c r="M630" s="30">
        <f>-1*(K630-L630)</f>
        <v>0</v>
      </c>
      <c r="N630" s="31" t="e">
        <f>M630/K630</f>
        <v>#DIV/0!</v>
      </c>
      <c r="O630" s="71"/>
    </row>
    <row r="631" spans="1:17" x14ac:dyDescent="0.35">
      <c r="A631" s="14">
        <v>627</v>
      </c>
      <c r="B631" s="15" t="s">
        <v>315</v>
      </c>
      <c r="C631" s="39" t="s">
        <v>316</v>
      </c>
      <c r="D631" s="39" t="s">
        <v>329</v>
      </c>
      <c r="E631" s="23" t="s">
        <v>329</v>
      </c>
      <c r="F631" s="22"/>
      <c r="G631" s="23" t="s">
        <v>330</v>
      </c>
      <c r="H631" s="24">
        <f>SUM(H632:H634)</f>
        <v>254723.08</v>
      </c>
      <c r="I631" s="24">
        <f>SUM(I632:I634)</f>
        <v>553451.65</v>
      </c>
      <c r="J631" s="25">
        <f>SUM(J632:J634)</f>
        <v>0</v>
      </c>
      <c r="K631" s="24">
        <f>SUM(K632:K634)</f>
        <v>407000</v>
      </c>
      <c r="L631" s="25">
        <f>SUM(L632:L634)</f>
        <v>329150</v>
      </c>
      <c r="M631" s="25">
        <f>SUM(M632:M634)</f>
        <v>-77850</v>
      </c>
      <c r="N631" s="25"/>
      <c r="O631" s="71"/>
    </row>
    <row r="632" spans="1:17" x14ac:dyDescent="0.35">
      <c r="A632" s="14">
        <v>628</v>
      </c>
      <c r="B632" s="15" t="s">
        <v>315</v>
      </c>
      <c r="C632" s="39" t="s">
        <v>316</v>
      </c>
      <c r="D632" s="68" t="str">
        <f>D631</f>
        <v>90005</v>
      </c>
      <c r="E632" s="26"/>
      <c r="F632" s="27" t="s">
        <v>44</v>
      </c>
      <c r="G632" s="28" t="s">
        <v>15</v>
      </c>
      <c r="H632" s="29">
        <v>1198.8</v>
      </c>
      <c r="I632" s="29">
        <v>51000</v>
      </c>
      <c r="J632" s="30"/>
      <c r="K632" s="29">
        <v>57000</v>
      </c>
      <c r="L632" s="30">
        <f>K632-(K632*5%)</f>
        <v>54150</v>
      </c>
      <c r="M632" s="30">
        <f>-1*(K632-L632)</f>
        <v>-2850</v>
      </c>
      <c r="N632" s="31">
        <f>M632/K632</f>
        <v>-0.05</v>
      </c>
      <c r="O632" s="71" t="str">
        <f>TEXT((M632*-1),"# ##0,00 zł")</f>
        <v>2 850,00 zł</v>
      </c>
      <c r="P632" s="74">
        <v>326</v>
      </c>
      <c r="Q632" t="str">
        <f>"Zmniejszenie w dziale "&amp;B632&amp;" w rozdziale "&amp;D632&amp;" w paragrafie "&amp;F632&amp;" wydatku o "&amp;TEXT((M632*-1),"# ##0,00 zł")</f>
        <v>Zmniejszenie w dziale 900 w rozdziale 90005 w paragrafie 4300 wydatku o 2 850,00 zł</v>
      </c>
    </row>
    <row r="633" spans="1:17" x14ac:dyDescent="0.35">
      <c r="A633" s="14">
        <v>629</v>
      </c>
      <c r="B633" s="15" t="s">
        <v>315</v>
      </c>
      <c r="C633" s="39" t="s">
        <v>316</v>
      </c>
      <c r="D633" s="68" t="str">
        <f>D632</f>
        <v>90005</v>
      </c>
      <c r="E633" s="26"/>
      <c r="F633" s="27" t="s">
        <v>74</v>
      </c>
      <c r="G633" s="28" t="s">
        <v>75</v>
      </c>
      <c r="H633" s="29">
        <v>602.70000000000005</v>
      </c>
      <c r="I633" s="29">
        <v>0</v>
      </c>
      <c r="J633" s="30"/>
      <c r="K633" s="29">
        <v>150000</v>
      </c>
      <c r="L633" s="53">
        <f>K633-(K633*50%)</f>
        <v>75000</v>
      </c>
      <c r="M633" s="30">
        <f>-1*(K633-L633)</f>
        <v>-75000</v>
      </c>
      <c r="N633" s="82">
        <f>M633/K633</f>
        <v>-0.5</v>
      </c>
      <c r="O633" s="71" t="str">
        <f>TEXT((M633*-1),"# ##0,00 zł")</f>
        <v>75 000,00 zł</v>
      </c>
      <c r="P633" s="74">
        <v>327</v>
      </c>
      <c r="Q633" t="str">
        <f>"Zmniejszenie w dziale "&amp;B633&amp;" w rozdziale "&amp;D633&amp;" w paragrafie "&amp;F633&amp;" wydatku o "&amp;TEXT((M633*-1),"# ##0,00 zł")</f>
        <v>Zmniejszenie w dziale 900 w rozdziale 90005 w paragrafie 4390 wydatku o 75 000,00 zł</v>
      </c>
    </row>
    <row r="634" spans="1:17" ht="22" x14ac:dyDescent="0.35">
      <c r="A634" s="14">
        <v>630</v>
      </c>
      <c r="B634" s="15" t="s">
        <v>315</v>
      </c>
      <c r="C634" s="39" t="s">
        <v>316</v>
      </c>
      <c r="D634" s="68" t="str">
        <f>D633</f>
        <v>90005</v>
      </c>
      <c r="E634" s="26"/>
      <c r="F634" s="27" t="s">
        <v>174</v>
      </c>
      <c r="G634" s="28" t="s">
        <v>175</v>
      </c>
      <c r="H634" s="29">
        <v>252921.58</v>
      </c>
      <c r="I634" s="29">
        <v>502451.65</v>
      </c>
      <c r="J634" s="30"/>
      <c r="K634" s="29">
        <v>200000</v>
      </c>
      <c r="L634" s="30">
        <f>K634</f>
        <v>200000</v>
      </c>
      <c r="M634" s="30">
        <f>-1*(K634-L634)</f>
        <v>0</v>
      </c>
      <c r="N634" s="31">
        <f>M634/K634</f>
        <v>0</v>
      </c>
      <c r="O634" s="71"/>
    </row>
    <row r="635" spans="1:17" ht="45" x14ac:dyDescent="0.35">
      <c r="A635" s="14">
        <v>631</v>
      </c>
      <c r="B635" s="15" t="s">
        <v>315</v>
      </c>
      <c r="C635" s="39" t="s">
        <v>316</v>
      </c>
      <c r="D635" s="39" t="s">
        <v>331</v>
      </c>
      <c r="E635" s="23" t="s">
        <v>331</v>
      </c>
      <c r="F635" s="22"/>
      <c r="G635" s="23" t="s">
        <v>332</v>
      </c>
      <c r="H635" s="24">
        <f>SUM(H636:H638)</f>
        <v>368859.02</v>
      </c>
      <c r="I635" s="24">
        <f>SUM(I636:I638)</f>
        <v>408770</v>
      </c>
      <c r="J635" s="25">
        <f>SUM(J636:J638)</f>
        <v>0</v>
      </c>
      <c r="K635" s="24">
        <f>SUM(K636:K638)</f>
        <v>455159.2</v>
      </c>
      <c r="L635" s="25">
        <f>SUM(L636:L638)</f>
        <v>444159.2</v>
      </c>
      <c r="M635" s="25">
        <f>SUM(M636:M638)</f>
        <v>-11000</v>
      </c>
      <c r="N635" s="25"/>
      <c r="O635" s="71"/>
    </row>
    <row r="636" spans="1:17" ht="54" x14ac:dyDescent="0.35">
      <c r="A636" s="14">
        <v>632</v>
      </c>
      <c r="B636" s="15" t="s">
        <v>315</v>
      </c>
      <c r="C636" s="39" t="s">
        <v>316</v>
      </c>
      <c r="D636" s="68" t="str">
        <f>D635</f>
        <v>90013</v>
      </c>
      <c r="E636" s="26"/>
      <c r="F636" s="27" t="s">
        <v>321</v>
      </c>
      <c r="G636" s="28" t="s">
        <v>322</v>
      </c>
      <c r="H636" s="29">
        <v>194712</v>
      </c>
      <c r="I636" s="29">
        <v>212296.5</v>
      </c>
      <c r="J636" s="30"/>
      <c r="K636" s="29">
        <v>235159.2</v>
      </c>
      <c r="L636" s="30">
        <f>K636</f>
        <v>235159.2</v>
      </c>
      <c r="M636" s="30">
        <f>-1*(K636-L636)</f>
        <v>0</v>
      </c>
      <c r="N636" s="31">
        <f>M636/K636</f>
        <v>0</v>
      </c>
      <c r="O636" s="71"/>
    </row>
    <row r="637" spans="1:17" x14ac:dyDescent="0.35">
      <c r="A637" s="14">
        <v>633</v>
      </c>
      <c r="B637" s="15" t="s">
        <v>315</v>
      </c>
      <c r="C637" s="39" t="s">
        <v>316</v>
      </c>
      <c r="D637" s="68" t="str">
        <f>D636</f>
        <v>90013</v>
      </c>
      <c r="E637" s="26"/>
      <c r="F637" s="27" t="s">
        <v>72</v>
      </c>
      <c r="G637" s="28" t="s">
        <v>73</v>
      </c>
      <c r="H637" s="29">
        <v>0</v>
      </c>
      <c r="I637" s="29">
        <v>2000</v>
      </c>
      <c r="J637" s="30"/>
      <c r="K637" s="29">
        <v>3000</v>
      </c>
      <c r="L637" s="30">
        <f>K637-(K637*5%)</f>
        <v>2850</v>
      </c>
      <c r="M637" s="30">
        <f>-1*(K637-L637)</f>
        <v>-150</v>
      </c>
      <c r="N637" s="31">
        <f>M637/K637</f>
        <v>-0.05</v>
      </c>
      <c r="O637" s="71" t="str">
        <f>TEXT((M637*-1),"# ##0,00 zł")</f>
        <v>150,00 zł</v>
      </c>
      <c r="P637" s="74">
        <v>328</v>
      </c>
      <c r="Q637" t="str">
        <f>"Zmniejszenie w dziale "&amp;B637&amp;" w rozdziale "&amp;D637&amp;" w paragrafie "&amp;F637&amp;" wydatku o "&amp;TEXT((M637*-1),"# ##0,00 zł")</f>
        <v>Zmniejszenie w dziale 900 w rozdziale 90013 w paragrafie 4210 wydatku o 150,00 zł</v>
      </c>
    </row>
    <row r="638" spans="1:17" ht="54" x14ac:dyDescent="0.35">
      <c r="A638" s="14">
        <v>634</v>
      </c>
      <c r="B638" s="15" t="s">
        <v>315</v>
      </c>
      <c r="C638" s="39" t="s">
        <v>316</v>
      </c>
      <c r="D638" s="68" t="str">
        <f>D637</f>
        <v>90013</v>
      </c>
      <c r="E638" s="26"/>
      <c r="F638" s="27" t="s">
        <v>44</v>
      </c>
      <c r="G638" s="28" t="s">
        <v>15</v>
      </c>
      <c r="H638" s="29">
        <v>174147.02</v>
      </c>
      <c r="I638" s="29">
        <v>194473.5</v>
      </c>
      <c r="J638" s="30"/>
      <c r="K638" s="29">
        <v>217000</v>
      </c>
      <c r="L638" s="30">
        <f>K638-(K638*5%)</f>
        <v>206150</v>
      </c>
      <c r="M638" s="30">
        <f>-1*(K638-L638)</f>
        <v>-10850</v>
      </c>
      <c r="N638" s="31">
        <f>M638/K638</f>
        <v>-0.05</v>
      </c>
      <c r="O638" s="71" t="str">
        <f>TEXT((M638*-1),"# ##0,00 zł")</f>
        <v>10 850,00 zł</v>
      </c>
      <c r="P638" s="74">
        <v>329</v>
      </c>
      <c r="Q638" t="str">
        <f>"Zmniejszenie w dziale "&amp;B638&amp;" w rozdziale "&amp;D638&amp;" w paragrafie "&amp;F638&amp;" wydatku o "&amp;TEXT((M638*-1),"# ##0,00 zł")</f>
        <v>Zmniejszenie w dziale 900 w rozdziale 90013 w paragrafie 4300 wydatku o 10 850,00 zł</v>
      </c>
    </row>
    <row r="639" spans="1:17" x14ac:dyDescent="0.35">
      <c r="A639" s="14">
        <v>635</v>
      </c>
      <c r="B639" s="15" t="s">
        <v>315</v>
      </c>
      <c r="C639" s="39" t="s">
        <v>316</v>
      </c>
      <c r="D639" s="39" t="s">
        <v>333</v>
      </c>
      <c r="E639" s="23" t="s">
        <v>333</v>
      </c>
      <c r="F639" s="22"/>
      <c r="G639" s="23" t="s">
        <v>334</v>
      </c>
      <c r="H639" s="24">
        <f>SUM(H640:H645)</f>
        <v>2586705.91</v>
      </c>
      <c r="I639" s="24">
        <f>SUM(I640:I645)</f>
        <v>2746852.4699999997</v>
      </c>
      <c r="J639" s="25">
        <f>SUM(J640:J645)</f>
        <v>0</v>
      </c>
      <c r="K639" s="24">
        <f>SUM(K640:K645)</f>
        <v>3191332.89</v>
      </c>
      <c r="L639" s="25">
        <f>SUM(L640:L645)</f>
        <v>3049825.39</v>
      </c>
      <c r="M639" s="25">
        <f>SUM(M640:M645)</f>
        <v>-141507.5</v>
      </c>
      <c r="N639" s="25"/>
      <c r="O639" s="71"/>
    </row>
    <row r="640" spans="1:17" ht="27" x14ac:dyDescent="0.35">
      <c r="A640" s="14">
        <v>636</v>
      </c>
      <c r="B640" s="15" t="s">
        <v>315</v>
      </c>
      <c r="C640" s="39" t="s">
        <v>316</v>
      </c>
      <c r="D640" s="68" t="str">
        <f>D639</f>
        <v>90015</v>
      </c>
      <c r="E640" s="26"/>
      <c r="F640" s="27" t="s">
        <v>72</v>
      </c>
      <c r="G640" s="28" t="s">
        <v>73</v>
      </c>
      <c r="H640" s="29">
        <v>0</v>
      </c>
      <c r="I640" s="29">
        <v>8000</v>
      </c>
      <c r="J640" s="30"/>
      <c r="K640" s="29">
        <v>0</v>
      </c>
      <c r="L640" s="30">
        <f>K640</f>
        <v>0</v>
      </c>
      <c r="M640" s="30">
        <f>-1*(K640-L640)</f>
        <v>0</v>
      </c>
      <c r="N640" s="31" t="e">
        <f>M640/K640</f>
        <v>#DIV/0!</v>
      </c>
      <c r="O640" s="71"/>
    </row>
    <row r="641" spans="1:17" ht="66" x14ac:dyDescent="0.35">
      <c r="A641" s="14">
        <v>637</v>
      </c>
      <c r="B641" s="15" t="s">
        <v>315</v>
      </c>
      <c r="C641" s="39" t="s">
        <v>316</v>
      </c>
      <c r="D641" s="68" t="str">
        <f>D640</f>
        <v>90015</v>
      </c>
      <c r="E641" s="26"/>
      <c r="F641" s="27" t="s">
        <v>82</v>
      </c>
      <c r="G641" s="28" t="s">
        <v>83</v>
      </c>
      <c r="H641" s="29">
        <v>1179703.33</v>
      </c>
      <c r="I641" s="29">
        <v>1439000</v>
      </c>
      <c r="J641" s="30"/>
      <c r="K641" s="29">
        <v>1900000</v>
      </c>
      <c r="L641" s="30">
        <f>K641-(K641*5%)</f>
        <v>1805000</v>
      </c>
      <c r="M641" s="30">
        <f>-1*(K641-L641)</f>
        <v>-95000</v>
      </c>
      <c r="N641" s="31">
        <f>M641/K641</f>
        <v>-0.05</v>
      </c>
      <c r="O641" s="71" t="str">
        <f>TEXT((M641*-1),"# ##0,00 zł")</f>
        <v>95 000,00 zł</v>
      </c>
      <c r="P641" s="74">
        <v>330</v>
      </c>
      <c r="Q641" t="str">
        <f>"Zmniejszenie w dziale "&amp;B641&amp;" w rozdziale "&amp;D641&amp;" w paragrafie "&amp;F641&amp;" wydatku o "&amp;TEXT((M641*-1),"# ##0,00 zł")</f>
        <v>Zmniejszenie w dziale 900 w rozdziale 90015 w paragrafie 4260 wydatku o 95 000,00 zł</v>
      </c>
    </row>
    <row r="642" spans="1:17" ht="22" x14ac:dyDescent="0.35">
      <c r="A642" s="14">
        <v>638</v>
      </c>
      <c r="B642" s="15" t="s">
        <v>315</v>
      </c>
      <c r="C642" s="39" t="s">
        <v>316</v>
      </c>
      <c r="D642" s="68" t="str">
        <f>D641</f>
        <v>90015</v>
      </c>
      <c r="E642" s="26"/>
      <c r="F642" s="27">
        <v>4270</v>
      </c>
      <c r="G642" s="28" t="s">
        <v>19</v>
      </c>
      <c r="H642" s="29">
        <v>0</v>
      </c>
      <c r="I642" s="29">
        <v>1600</v>
      </c>
      <c r="J642" s="30"/>
      <c r="K642" s="29">
        <v>0</v>
      </c>
      <c r="L642" s="30">
        <f>K642</f>
        <v>0</v>
      </c>
      <c r="M642" s="30">
        <f>-1*(K642-L642)</f>
        <v>0</v>
      </c>
      <c r="N642" s="31" t="e">
        <f>M642/K642</f>
        <v>#DIV/0!</v>
      </c>
      <c r="O642" s="71"/>
    </row>
    <row r="643" spans="1:17" ht="22" x14ac:dyDescent="0.35">
      <c r="A643" s="14">
        <v>639</v>
      </c>
      <c r="B643" s="15" t="s">
        <v>315</v>
      </c>
      <c r="C643" s="39" t="s">
        <v>316</v>
      </c>
      <c r="D643" s="68" t="str">
        <f>D642</f>
        <v>90015</v>
      </c>
      <c r="E643" s="26"/>
      <c r="F643" s="27" t="s">
        <v>44</v>
      </c>
      <c r="G643" s="28" t="s">
        <v>15</v>
      </c>
      <c r="H643" s="29">
        <v>836268.16</v>
      </c>
      <c r="I643" s="29">
        <v>799400</v>
      </c>
      <c r="J643" s="30"/>
      <c r="K643" s="29">
        <v>930150</v>
      </c>
      <c r="L643" s="30">
        <f>K643-(K643*5%)</f>
        <v>883642.5</v>
      </c>
      <c r="M643" s="30">
        <f>-1*(K643-L643)</f>
        <v>-46507.5</v>
      </c>
      <c r="N643" s="31">
        <f>M643/K643</f>
        <v>-0.05</v>
      </c>
      <c r="O643" s="71" t="str">
        <f>TEXT((M643*-1),"# ##0,00 zł")</f>
        <v>46 507,50 zł</v>
      </c>
      <c r="P643" s="74">
        <v>331</v>
      </c>
      <c r="Q643" t="str">
        <f>"Zmniejszenie w dziale "&amp;B643&amp;" w rozdziale "&amp;D643&amp;" w paragrafie "&amp;F643&amp;" wydatku o "&amp;TEXT((M643*-1),"# ##0,00 zł")</f>
        <v>Zmniejszenie w dziale 900 w rozdziale 90015 w paragrafie 4300 wydatku o 46 507,50 zł</v>
      </c>
    </row>
    <row r="644" spans="1:17" x14ac:dyDescent="0.35">
      <c r="A644" s="14">
        <v>640</v>
      </c>
      <c r="B644" s="15" t="s">
        <v>315</v>
      </c>
      <c r="C644" s="39" t="s">
        <v>316</v>
      </c>
      <c r="D644" s="68" t="str">
        <f>D643</f>
        <v>90015</v>
      </c>
      <c r="E644" s="26"/>
      <c r="F644" s="27" t="s">
        <v>45</v>
      </c>
      <c r="G644" s="28" t="s">
        <v>46</v>
      </c>
      <c r="H644" s="29">
        <v>0</v>
      </c>
      <c r="I644" s="29">
        <v>1000</v>
      </c>
      <c r="J644" s="30"/>
      <c r="K644" s="29">
        <v>0</v>
      </c>
      <c r="L644" s="30">
        <f>K644</f>
        <v>0</v>
      </c>
      <c r="M644" s="30">
        <f>-1*(K644-L644)</f>
        <v>0</v>
      </c>
      <c r="N644" s="31" t="e">
        <f>M644/K644</f>
        <v>#DIV/0!</v>
      </c>
      <c r="O644" s="71"/>
    </row>
    <row r="645" spans="1:17" x14ac:dyDescent="0.35">
      <c r="A645" s="14">
        <v>641</v>
      </c>
      <c r="B645" s="15" t="s">
        <v>315</v>
      </c>
      <c r="C645" s="39" t="s">
        <v>316</v>
      </c>
      <c r="D645" s="68" t="str">
        <f>D644</f>
        <v>90015</v>
      </c>
      <c r="E645" s="26"/>
      <c r="F645" s="27" t="s">
        <v>20</v>
      </c>
      <c r="G645" s="28" t="s">
        <v>21</v>
      </c>
      <c r="H645" s="29">
        <v>570734.42000000004</v>
      </c>
      <c r="I645" s="29">
        <v>497852.47</v>
      </c>
      <c r="J645" s="30"/>
      <c r="K645" s="29">
        <v>361182.89</v>
      </c>
      <c r="L645" s="30">
        <f>K645</f>
        <v>361182.89</v>
      </c>
      <c r="M645" s="30">
        <f>-1*(K645-L645)</f>
        <v>0</v>
      </c>
      <c r="N645" s="31">
        <f>M645/K645</f>
        <v>0</v>
      </c>
      <c r="O645" s="71"/>
    </row>
    <row r="646" spans="1:17" x14ac:dyDescent="0.35">
      <c r="A646" s="14">
        <v>642</v>
      </c>
      <c r="B646" s="15" t="s">
        <v>315</v>
      </c>
      <c r="C646" s="39" t="s">
        <v>316</v>
      </c>
      <c r="D646" s="39" t="s">
        <v>335</v>
      </c>
      <c r="E646" s="23" t="s">
        <v>335</v>
      </c>
      <c r="F646" s="22"/>
      <c r="G646" s="23" t="s">
        <v>336</v>
      </c>
      <c r="H646" s="24">
        <f>SUM(H647:H649)</f>
        <v>379680.25</v>
      </c>
      <c r="I646" s="24">
        <f>SUM(I647:I649)</f>
        <v>741355.40999999992</v>
      </c>
      <c r="J646" s="25">
        <f>SUM(J647:J649)</f>
        <v>0</v>
      </c>
      <c r="K646" s="24">
        <f>SUM(K647:K649)</f>
        <v>489700</v>
      </c>
      <c r="L646" s="25">
        <f>SUM(L647:L649)</f>
        <v>465215</v>
      </c>
      <c r="M646" s="25">
        <f>SUM(M647:M649)</f>
        <v>-24485</v>
      </c>
      <c r="N646" s="25"/>
      <c r="O646" s="71"/>
    </row>
    <row r="647" spans="1:17" x14ac:dyDescent="0.35">
      <c r="A647" s="14">
        <v>643</v>
      </c>
      <c r="B647" s="15" t="s">
        <v>315</v>
      </c>
      <c r="C647" s="39" t="s">
        <v>316</v>
      </c>
      <c r="D647" s="68" t="str">
        <f>D646</f>
        <v>90026</v>
      </c>
      <c r="E647" s="26"/>
      <c r="F647" s="50" t="s">
        <v>337</v>
      </c>
      <c r="G647" s="51" t="s">
        <v>338</v>
      </c>
      <c r="H647" s="52">
        <v>26476.26</v>
      </c>
      <c r="I647" s="52">
        <v>55000</v>
      </c>
      <c r="J647" s="33"/>
      <c r="K647" s="52">
        <v>50000</v>
      </c>
      <c r="L647" s="53">
        <f>K647-(K647*5%)</f>
        <v>47500</v>
      </c>
      <c r="M647" s="30">
        <f>-1*(K647-L647)</f>
        <v>-2500</v>
      </c>
      <c r="N647" s="31">
        <f>M647/K647</f>
        <v>-0.05</v>
      </c>
      <c r="O647" s="71" t="str">
        <f>TEXT((M647*-1),"# ##0,00 zł")</f>
        <v>2 500,00 zł</v>
      </c>
      <c r="P647" s="74">
        <v>332</v>
      </c>
      <c r="Q647" t="str">
        <f>"Zmniejszenie w dziale "&amp;B647&amp;" w rozdziale "&amp;D647&amp;" w paragrafie "&amp;F647&amp;" wydatku o "&amp;TEXT((M647*-1),"# ##0,00 zł")</f>
        <v>Zmniejszenie w dziale 900 w rozdziale 90026 w paragrafie 2320 wydatku o 2 500,00 zł</v>
      </c>
    </row>
    <row r="648" spans="1:17" x14ac:dyDescent="0.35">
      <c r="A648" s="14">
        <v>644</v>
      </c>
      <c r="B648" s="15" t="s">
        <v>315</v>
      </c>
      <c r="C648" s="39" t="s">
        <v>316</v>
      </c>
      <c r="D648" s="68" t="str">
        <f>D647</f>
        <v>90026</v>
      </c>
      <c r="E648" s="26"/>
      <c r="F648" s="27" t="s">
        <v>72</v>
      </c>
      <c r="G648" s="28" t="s">
        <v>73</v>
      </c>
      <c r="H648" s="29">
        <v>7536.24</v>
      </c>
      <c r="I648" s="29">
        <v>263968.06</v>
      </c>
      <c r="J648" s="30"/>
      <c r="K648" s="29">
        <v>0</v>
      </c>
      <c r="L648" s="30">
        <f>K648</f>
        <v>0</v>
      </c>
      <c r="M648" s="30">
        <f>-1*(K648-L648)</f>
        <v>0</v>
      </c>
      <c r="N648" s="31" t="e">
        <f>M648/K648</f>
        <v>#DIV/0!</v>
      </c>
      <c r="O648" s="71"/>
    </row>
    <row r="649" spans="1:17" x14ac:dyDescent="0.35">
      <c r="A649" s="14">
        <v>645</v>
      </c>
      <c r="B649" s="15" t="s">
        <v>315</v>
      </c>
      <c r="C649" s="39" t="s">
        <v>316</v>
      </c>
      <c r="D649" s="68" t="str">
        <f>D648</f>
        <v>90026</v>
      </c>
      <c r="E649" s="26"/>
      <c r="F649" s="27" t="s">
        <v>44</v>
      </c>
      <c r="G649" s="28" t="s">
        <v>15</v>
      </c>
      <c r="H649" s="29">
        <v>345667.75</v>
      </c>
      <c r="I649" s="29">
        <v>422387.35</v>
      </c>
      <c r="J649" s="30"/>
      <c r="K649" s="29">
        <v>439700</v>
      </c>
      <c r="L649" s="30">
        <f>K649-(K649*5%)</f>
        <v>417715</v>
      </c>
      <c r="M649" s="30">
        <f>-1*(K649-L649)</f>
        <v>-21985</v>
      </c>
      <c r="N649" s="31">
        <f>M649/K649</f>
        <v>-0.05</v>
      </c>
      <c r="O649" s="71" t="str">
        <f>TEXT((M649*-1),"# ##0,00 zł")</f>
        <v>21 985,00 zł</v>
      </c>
      <c r="P649" s="74">
        <v>333</v>
      </c>
      <c r="Q649" t="str">
        <f>"Zmniejszenie w dziale "&amp;B649&amp;" w rozdziale "&amp;D649&amp;" w paragrafie "&amp;F649&amp;" wydatku o "&amp;TEXT((M649*-1),"# ##0,00 zł")</f>
        <v>Zmniejszenie w dziale 900 w rozdziale 90026 w paragrafie 4300 wydatku o 21 985,00 zł</v>
      </c>
    </row>
    <row r="650" spans="1:17" x14ac:dyDescent="0.35">
      <c r="A650" s="14">
        <v>646</v>
      </c>
      <c r="B650" s="15" t="s">
        <v>315</v>
      </c>
      <c r="C650" s="39" t="s">
        <v>316</v>
      </c>
      <c r="D650" s="39" t="s">
        <v>339</v>
      </c>
      <c r="E650" s="23" t="s">
        <v>339</v>
      </c>
      <c r="F650" s="22"/>
      <c r="G650" s="23" t="s">
        <v>31</v>
      </c>
      <c r="H650" s="24">
        <f>SUM(H651:H666)</f>
        <v>1466994.44</v>
      </c>
      <c r="I650" s="24">
        <f>SUM(I651:I666)</f>
        <v>1136063.96</v>
      </c>
      <c r="J650" s="25">
        <f>SUM(J651:J666)</f>
        <v>0</v>
      </c>
      <c r="K650" s="24">
        <f>SUM(K651:K666)</f>
        <v>475702.19</v>
      </c>
      <c r="L650" s="25">
        <f>SUM(L651:L666)</f>
        <v>466953.61749999999</v>
      </c>
      <c r="M650" s="25">
        <f>SUM(M651:M666)</f>
        <v>-8748.5725000000093</v>
      </c>
      <c r="N650" s="25"/>
      <c r="O650" s="71"/>
    </row>
    <row r="651" spans="1:17" ht="22" x14ac:dyDescent="0.35">
      <c r="A651" s="14">
        <v>647</v>
      </c>
      <c r="B651" s="15" t="s">
        <v>315</v>
      </c>
      <c r="C651" s="39" t="s">
        <v>316</v>
      </c>
      <c r="D651" s="68" t="str">
        <f>D650</f>
        <v>90095</v>
      </c>
      <c r="E651" s="26"/>
      <c r="F651" s="50" t="s">
        <v>172</v>
      </c>
      <c r="G651" s="51" t="s">
        <v>173</v>
      </c>
      <c r="H651" s="52">
        <v>2000</v>
      </c>
      <c r="I651" s="52">
        <v>4000</v>
      </c>
      <c r="J651" s="33"/>
      <c r="K651" s="52">
        <v>5000</v>
      </c>
      <c r="L651" s="53">
        <f>K651</f>
        <v>5000</v>
      </c>
      <c r="M651" s="30">
        <f>-1*(K651-L651)</f>
        <v>0</v>
      </c>
      <c r="N651" s="31">
        <f>M651/K651</f>
        <v>0</v>
      </c>
      <c r="O651" s="71"/>
    </row>
    <row r="652" spans="1:17" ht="18" x14ac:dyDescent="0.35">
      <c r="A652" s="14">
        <v>648</v>
      </c>
      <c r="B652" s="15" t="s">
        <v>315</v>
      </c>
      <c r="C652" s="39" t="s">
        <v>316</v>
      </c>
      <c r="D652" s="68" t="str">
        <f>D651</f>
        <v>90095</v>
      </c>
      <c r="E652" s="26"/>
      <c r="F652" s="27" t="s">
        <v>32</v>
      </c>
      <c r="G652" s="28" t="s">
        <v>33</v>
      </c>
      <c r="H652" s="29">
        <v>1719</v>
      </c>
      <c r="I652" s="29">
        <v>0</v>
      </c>
      <c r="J652" s="30"/>
      <c r="K652" s="29">
        <v>0</v>
      </c>
      <c r="L652" s="30">
        <f>K652</f>
        <v>0</v>
      </c>
      <c r="M652" s="30">
        <f>-1*(K652-L652)</f>
        <v>0</v>
      </c>
      <c r="N652" s="31" t="e">
        <f>M652/K652</f>
        <v>#DIV/0!</v>
      </c>
      <c r="O652" s="71"/>
    </row>
    <row r="653" spans="1:17" x14ac:dyDescent="0.35">
      <c r="A653" s="14">
        <v>649</v>
      </c>
      <c r="B653" s="15" t="s">
        <v>315</v>
      </c>
      <c r="C653" s="39" t="s">
        <v>316</v>
      </c>
      <c r="D653" s="68" t="str">
        <f>D652</f>
        <v>90095</v>
      </c>
      <c r="E653" s="26"/>
      <c r="F653" s="27" t="s">
        <v>36</v>
      </c>
      <c r="G653" s="28" t="s">
        <v>37</v>
      </c>
      <c r="H653" s="29">
        <v>10000</v>
      </c>
      <c r="I653" s="29">
        <v>0</v>
      </c>
      <c r="J653" s="30"/>
      <c r="K653" s="29">
        <v>0</v>
      </c>
      <c r="L653" s="30">
        <f>K653</f>
        <v>0</v>
      </c>
      <c r="M653" s="30">
        <f>-1*(K653-L653)</f>
        <v>0</v>
      </c>
      <c r="N653" s="31" t="e">
        <f>M653/K653</f>
        <v>#DIV/0!</v>
      </c>
      <c r="O653" s="71"/>
    </row>
    <row r="654" spans="1:17" x14ac:dyDescent="0.35">
      <c r="A654" s="14">
        <v>650</v>
      </c>
      <c r="B654" s="15" t="s">
        <v>315</v>
      </c>
      <c r="C654" s="39" t="s">
        <v>316</v>
      </c>
      <c r="D654" s="68" t="str">
        <f>D653</f>
        <v>90095</v>
      </c>
      <c r="E654" s="26"/>
      <c r="F654" s="27" t="s">
        <v>72</v>
      </c>
      <c r="G654" s="28" t="s">
        <v>73</v>
      </c>
      <c r="H654" s="29">
        <v>66860.72</v>
      </c>
      <c r="I654" s="29">
        <v>168350.11</v>
      </c>
      <c r="J654" s="30"/>
      <c r="K654" s="29">
        <v>44070</v>
      </c>
      <c r="L654" s="30">
        <f>K654</f>
        <v>44070</v>
      </c>
      <c r="M654" s="30">
        <f>-1*(K654-L654)</f>
        <v>0</v>
      </c>
      <c r="N654" s="31">
        <f>M654/K654</f>
        <v>0</v>
      </c>
      <c r="O654" s="71"/>
    </row>
    <row r="655" spans="1:17" ht="18" x14ac:dyDescent="0.35">
      <c r="A655" s="14">
        <v>651</v>
      </c>
      <c r="B655" s="15" t="s">
        <v>315</v>
      </c>
      <c r="C655" s="39" t="s">
        <v>316</v>
      </c>
      <c r="D655" s="68" t="str">
        <f>D654</f>
        <v>90095</v>
      </c>
      <c r="E655" s="26"/>
      <c r="F655" s="27" t="s">
        <v>82</v>
      </c>
      <c r="G655" s="28" t="s">
        <v>83</v>
      </c>
      <c r="H655" s="29">
        <v>3892.7</v>
      </c>
      <c r="I655" s="29">
        <v>13000</v>
      </c>
      <c r="J655" s="30"/>
      <c r="K655" s="29">
        <v>25000</v>
      </c>
      <c r="L655" s="30">
        <f>K655-(K655*5%)</f>
        <v>23750</v>
      </c>
      <c r="M655" s="30">
        <f>-1*(K655-L655)</f>
        <v>-1250</v>
      </c>
      <c r="N655" s="31">
        <f>M655/K655</f>
        <v>-0.05</v>
      </c>
      <c r="O655" s="71" t="str">
        <f>TEXT((M655*-1),"# ##0,00 zł")</f>
        <v>1 250,00 zł</v>
      </c>
      <c r="P655" s="74">
        <v>334</v>
      </c>
      <c r="Q655" t="str">
        <f>"Zmniejszenie w dziale "&amp;B655&amp;" w rozdziale "&amp;D655&amp;" w paragrafie "&amp;F655&amp;" wydatku o "&amp;TEXT((M655*-1),"# ##0,00 zł")</f>
        <v>Zmniejszenie w dziale 900 w rozdziale 90095 w paragrafie 4260 wydatku o 1 250,00 zł</v>
      </c>
    </row>
    <row r="656" spans="1:17" x14ac:dyDescent="0.35">
      <c r="A656" s="14">
        <v>652</v>
      </c>
      <c r="B656" s="15" t="s">
        <v>315</v>
      </c>
      <c r="C656" s="39" t="s">
        <v>316</v>
      </c>
      <c r="D656" s="68" t="str">
        <f>D655</f>
        <v>90095</v>
      </c>
      <c r="E656" s="26"/>
      <c r="F656" s="27" t="s">
        <v>18</v>
      </c>
      <c r="G656" s="28" t="s">
        <v>19</v>
      </c>
      <c r="H656" s="29">
        <v>7929.85</v>
      </c>
      <c r="I656" s="29">
        <v>4000</v>
      </c>
      <c r="J656" s="30"/>
      <c r="K656" s="29">
        <v>25968.05</v>
      </c>
      <c r="L656" s="30">
        <f>K656</f>
        <v>25968.05</v>
      </c>
      <c r="M656" s="30">
        <f>-1*(K656-L656)</f>
        <v>0</v>
      </c>
      <c r="N656" s="31">
        <f>M656/K656</f>
        <v>0</v>
      </c>
      <c r="O656" s="71"/>
    </row>
    <row r="657" spans="1:17" x14ac:dyDescent="0.35">
      <c r="A657" s="14">
        <v>653</v>
      </c>
      <c r="B657" s="15" t="s">
        <v>315</v>
      </c>
      <c r="C657" s="39" t="s">
        <v>316</v>
      </c>
      <c r="D657" s="68" t="str">
        <f>D656</f>
        <v>90095</v>
      </c>
      <c r="E657" s="26"/>
      <c r="F657" s="27" t="s">
        <v>340</v>
      </c>
      <c r="G657" s="28" t="s">
        <v>19</v>
      </c>
      <c r="H657" s="29">
        <v>0</v>
      </c>
      <c r="I657" s="29">
        <v>120878</v>
      </c>
      <c r="J657" s="30"/>
      <c r="K657" s="29">
        <v>0</v>
      </c>
      <c r="L657" s="30">
        <f>K657</f>
        <v>0</v>
      </c>
      <c r="M657" s="30">
        <f>-1*(K657-L657)</f>
        <v>0</v>
      </c>
      <c r="N657" s="31" t="e">
        <f>M657/K657</f>
        <v>#DIV/0!</v>
      </c>
      <c r="O657" s="71"/>
    </row>
    <row r="658" spans="1:17" x14ac:dyDescent="0.35">
      <c r="A658" s="14">
        <v>654</v>
      </c>
      <c r="B658" s="15" t="s">
        <v>315</v>
      </c>
      <c r="C658" s="39" t="s">
        <v>316</v>
      </c>
      <c r="D658" s="68" t="str">
        <f>D657</f>
        <v>90095</v>
      </c>
      <c r="E658" s="26"/>
      <c r="F658" s="27" t="s">
        <v>341</v>
      </c>
      <c r="G658" s="28" t="s">
        <v>19</v>
      </c>
      <c r="H658" s="29">
        <v>0</v>
      </c>
      <c r="I658" s="29">
        <v>112786.99</v>
      </c>
      <c r="J658" s="30"/>
      <c r="K658" s="29">
        <v>0</v>
      </c>
      <c r="L658" s="30">
        <f>K658</f>
        <v>0</v>
      </c>
      <c r="M658" s="30">
        <f>-1*(K658-L658)</f>
        <v>0</v>
      </c>
      <c r="N658" s="31" t="e">
        <f>M658/K658</f>
        <v>#DIV/0!</v>
      </c>
      <c r="O658" s="71"/>
    </row>
    <row r="659" spans="1:17" ht="18" x14ac:dyDescent="0.35">
      <c r="A659" s="14">
        <v>655</v>
      </c>
      <c r="B659" s="15" t="s">
        <v>315</v>
      </c>
      <c r="C659" s="39" t="s">
        <v>316</v>
      </c>
      <c r="D659" s="68" t="str">
        <f>D658</f>
        <v>90095</v>
      </c>
      <c r="E659" s="26"/>
      <c r="F659" s="27" t="s">
        <v>44</v>
      </c>
      <c r="G659" s="28" t="s">
        <v>15</v>
      </c>
      <c r="H659" s="29">
        <v>115591.53</v>
      </c>
      <c r="I659" s="29">
        <v>202389.31</v>
      </c>
      <c r="J659" s="30"/>
      <c r="K659" s="29">
        <v>147971.45000000001</v>
      </c>
      <c r="L659" s="30">
        <f>K659-(K659*5%)</f>
        <v>140572.8775</v>
      </c>
      <c r="M659" s="30">
        <f>-1*(K659-L659)</f>
        <v>-7398.5725000000093</v>
      </c>
      <c r="N659" s="31">
        <f>M659/K659</f>
        <v>-5.0000000000000058E-2</v>
      </c>
      <c r="O659" s="71" t="str">
        <f>TEXT((M659*-1),"# ##0,00 zł")</f>
        <v>7 398,57 zł</v>
      </c>
      <c r="P659" s="74">
        <v>335</v>
      </c>
      <c r="Q659" t="str">
        <f>"Zmniejszenie w dziale "&amp;B659&amp;" w rozdziale "&amp;D659&amp;" w paragrafie "&amp;F659&amp;" wydatku o "&amp;TEXT((M659*-1),"# ##0,00 zł")</f>
        <v>Zmniejszenie w dziale 900 w rozdziale 90095 w paragrafie 4300 wydatku o 7 398,57 zł</v>
      </c>
    </row>
    <row r="660" spans="1:17" ht="22" x14ac:dyDescent="0.35">
      <c r="A660" s="14">
        <v>656</v>
      </c>
      <c r="B660" s="15" t="s">
        <v>315</v>
      </c>
      <c r="C660" s="39" t="s">
        <v>316</v>
      </c>
      <c r="D660" s="68" t="str">
        <f>D659</f>
        <v>90095</v>
      </c>
      <c r="E660" s="26"/>
      <c r="F660" s="27">
        <v>4308</v>
      </c>
      <c r="G660" s="28" t="s">
        <v>15</v>
      </c>
      <c r="H660" s="29">
        <v>17220</v>
      </c>
      <c r="I660" s="29">
        <v>0</v>
      </c>
      <c r="J660" s="30"/>
      <c r="K660" s="29">
        <v>0</v>
      </c>
      <c r="L660" s="30">
        <f>K660</f>
        <v>0</v>
      </c>
      <c r="M660" s="30">
        <f>-1*(K660-L660)</f>
        <v>0</v>
      </c>
      <c r="N660" s="31" t="e">
        <f>M660/K660</f>
        <v>#DIV/0!</v>
      </c>
      <c r="O660" s="71"/>
    </row>
    <row r="661" spans="1:17" x14ac:dyDescent="0.35">
      <c r="A661" s="14">
        <v>657</v>
      </c>
      <c r="B661" s="15" t="s">
        <v>315</v>
      </c>
      <c r="C661" s="39" t="s">
        <v>316</v>
      </c>
      <c r="D661" s="68" t="str">
        <f>D660</f>
        <v>90095</v>
      </c>
      <c r="E661" s="26"/>
      <c r="F661" s="27" t="s">
        <v>74</v>
      </c>
      <c r="G661" s="28" t="s">
        <v>75</v>
      </c>
      <c r="H661" s="29">
        <v>0</v>
      </c>
      <c r="I661" s="29">
        <v>3000</v>
      </c>
      <c r="J661" s="30"/>
      <c r="K661" s="29">
        <v>0</v>
      </c>
      <c r="L661" s="30">
        <f>K661</f>
        <v>0</v>
      </c>
      <c r="M661" s="30">
        <f>-1*(K661-L661)</f>
        <v>0</v>
      </c>
      <c r="N661" s="31" t="e">
        <f>M661/K661</f>
        <v>#DIV/0!</v>
      </c>
      <c r="O661" s="71"/>
    </row>
    <row r="662" spans="1:17" ht="18" x14ac:dyDescent="0.35">
      <c r="A662" s="14">
        <v>658</v>
      </c>
      <c r="B662" s="15" t="s">
        <v>315</v>
      </c>
      <c r="C662" s="39" t="s">
        <v>316</v>
      </c>
      <c r="D662" s="68" t="str">
        <f>D661</f>
        <v>90095</v>
      </c>
      <c r="E662" s="26"/>
      <c r="F662" s="27" t="s">
        <v>38</v>
      </c>
      <c r="G662" s="28" t="s">
        <v>39</v>
      </c>
      <c r="H662" s="29">
        <v>1947.12</v>
      </c>
      <c r="I662" s="29">
        <v>1954.8</v>
      </c>
      <c r="J662" s="30"/>
      <c r="K662" s="29">
        <v>2000</v>
      </c>
      <c r="L662" s="30">
        <f>K662-(K662*5%)</f>
        <v>1900</v>
      </c>
      <c r="M662" s="30">
        <f>-1*(K662-L662)</f>
        <v>-100</v>
      </c>
      <c r="N662" s="31">
        <f>M662/K662</f>
        <v>-0.05</v>
      </c>
      <c r="O662" s="71" t="str">
        <f>TEXT((M662*-1),"# ##0,00 zł")</f>
        <v>100,00 zł</v>
      </c>
      <c r="P662" s="74">
        <v>336</v>
      </c>
      <c r="Q662" t="str">
        <f>"Zmniejszenie w dziale "&amp;B662&amp;" w rozdziale "&amp;D662&amp;" w paragrafie "&amp;F662&amp;" wydatku o "&amp;TEXT((M662*-1),"# ##0,00 zł")</f>
        <v>Zmniejszenie w dziale 900 w rozdziale 90095 w paragrafie 4430 wydatku o 100,00 zł</v>
      </c>
    </row>
    <row r="663" spans="1:17" x14ac:dyDescent="0.35">
      <c r="A663" s="14">
        <v>659</v>
      </c>
      <c r="B663" s="15" t="s">
        <v>315</v>
      </c>
      <c r="C663" s="39" t="s">
        <v>316</v>
      </c>
      <c r="D663" s="68" t="str">
        <f>D662</f>
        <v>90095</v>
      </c>
      <c r="E663" s="26"/>
      <c r="F663" s="27" t="s">
        <v>20</v>
      </c>
      <c r="G663" s="28" t="s">
        <v>21</v>
      </c>
      <c r="H663" s="29">
        <v>186603.12</v>
      </c>
      <c r="I663" s="29">
        <v>505704.75</v>
      </c>
      <c r="J663" s="30"/>
      <c r="K663" s="29">
        <v>225692.69</v>
      </c>
      <c r="L663" s="30">
        <f>K663</f>
        <v>225692.69</v>
      </c>
      <c r="M663" s="30">
        <f>-1*(K663-L663)</f>
        <v>0</v>
      </c>
      <c r="N663" s="31">
        <f>M663/K663</f>
        <v>0</v>
      </c>
      <c r="O663" s="71"/>
    </row>
    <row r="664" spans="1:17" x14ac:dyDescent="0.35">
      <c r="A664" s="14">
        <v>660</v>
      </c>
      <c r="B664" s="15" t="s">
        <v>315</v>
      </c>
      <c r="C664" s="39" t="s">
        <v>316</v>
      </c>
      <c r="D664" s="68" t="str">
        <f>D663</f>
        <v>90095</v>
      </c>
      <c r="E664" s="26"/>
      <c r="F664" s="27">
        <v>6057</v>
      </c>
      <c r="G664" s="28" t="s">
        <v>21</v>
      </c>
      <c r="H664" s="29">
        <v>862239.97</v>
      </c>
      <c r="I664" s="29">
        <v>0</v>
      </c>
      <c r="J664" s="30"/>
      <c r="K664" s="29">
        <v>0</v>
      </c>
      <c r="L664" s="30">
        <f>K664</f>
        <v>0</v>
      </c>
      <c r="M664" s="30">
        <f>-1*(K664-L664)</f>
        <v>0</v>
      </c>
      <c r="N664" s="31" t="e">
        <f>M664/K664</f>
        <v>#DIV/0!</v>
      </c>
      <c r="O664" s="71"/>
    </row>
    <row r="665" spans="1:17" ht="18" x14ac:dyDescent="0.35">
      <c r="A665" s="14">
        <v>661</v>
      </c>
      <c r="B665" s="15" t="s">
        <v>315</v>
      </c>
      <c r="C665" s="39" t="s">
        <v>316</v>
      </c>
      <c r="D665" s="68" t="str">
        <f>D664</f>
        <v>90095</v>
      </c>
      <c r="E665" s="26"/>
      <c r="F665" s="27">
        <v>6059</v>
      </c>
      <c r="G665" s="28" t="s">
        <v>21</v>
      </c>
      <c r="H665" s="29">
        <v>162590.43</v>
      </c>
      <c r="I665" s="29">
        <v>0</v>
      </c>
      <c r="J665" s="30"/>
      <c r="K665" s="29">
        <v>0</v>
      </c>
      <c r="L665" s="30">
        <f>K665</f>
        <v>0</v>
      </c>
      <c r="M665" s="30">
        <f>-1*(K665-L665)</f>
        <v>0</v>
      </c>
      <c r="N665" s="31" t="e">
        <f>M665/K665</f>
        <v>#DIV/0!</v>
      </c>
      <c r="O665" s="71"/>
    </row>
    <row r="666" spans="1:17" x14ac:dyDescent="0.35">
      <c r="A666" s="14">
        <v>662</v>
      </c>
      <c r="B666" s="15" t="s">
        <v>315</v>
      </c>
      <c r="C666" s="39" t="s">
        <v>316</v>
      </c>
      <c r="D666" s="68" t="str">
        <f>D665</f>
        <v>90095</v>
      </c>
      <c r="E666" s="26"/>
      <c r="F666" s="27" t="s">
        <v>95</v>
      </c>
      <c r="G666" s="28" t="s">
        <v>96</v>
      </c>
      <c r="H666" s="29">
        <v>28400</v>
      </c>
      <c r="I666" s="29">
        <v>0</v>
      </c>
      <c r="J666" s="30"/>
      <c r="K666" s="29">
        <v>0</v>
      </c>
      <c r="L666" s="30">
        <f>K666</f>
        <v>0</v>
      </c>
      <c r="M666" s="30">
        <f>-1*(K666-L666)</f>
        <v>0</v>
      </c>
      <c r="N666" s="31" t="e">
        <f>M666/K666</f>
        <v>#DIV/0!</v>
      </c>
      <c r="O666" s="71"/>
    </row>
    <row r="667" spans="1:17" ht="18" x14ac:dyDescent="0.35">
      <c r="A667" s="14">
        <v>663</v>
      </c>
      <c r="B667" s="15" t="s">
        <v>342</v>
      </c>
      <c r="C667" s="39" t="s">
        <v>343</v>
      </c>
      <c r="D667" s="39"/>
      <c r="E667" s="17"/>
      <c r="F667" s="18"/>
      <c r="G667" s="16" t="s">
        <v>343</v>
      </c>
      <c r="H667" s="19">
        <f>H668+H678+H692+H694+H697+H700</f>
        <v>5015295.29</v>
      </c>
      <c r="I667" s="19">
        <f>I668+I678+I692+I694+I697+I700</f>
        <v>5052562.24</v>
      </c>
      <c r="J667" s="20">
        <f>J668+J678+J692+J694+J697+J700</f>
        <v>0</v>
      </c>
      <c r="K667" s="19">
        <f>K668+K678+K692+K694+K697+K700</f>
        <v>4630444.3499999996</v>
      </c>
      <c r="L667" s="20">
        <f>L668+L678+L692+L694+L697+L700</f>
        <v>4606952.2429999998</v>
      </c>
      <c r="M667" s="20">
        <f>M668+M678+M692+M694+M697+M700</f>
        <v>-23492.107000000018</v>
      </c>
      <c r="N667" s="20"/>
      <c r="O667" s="71"/>
    </row>
    <row r="668" spans="1:17" ht="18" x14ac:dyDescent="0.35">
      <c r="A668" s="14">
        <v>664</v>
      </c>
      <c r="B668" s="15" t="s">
        <v>342</v>
      </c>
      <c r="C668" s="39" t="s">
        <v>343</v>
      </c>
      <c r="D668" s="39" t="s">
        <v>344</v>
      </c>
      <c r="E668" s="23" t="s">
        <v>344</v>
      </c>
      <c r="F668" s="22"/>
      <c r="G668" s="23" t="s">
        <v>345</v>
      </c>
      <c r="H668" s="24">
        <f>SUM(H669:H677)</f>
        <v>145598.32</v>
      </c>
      <c r="I668" s="24">
        <f>SUM(I669:I677)</f>
        <v>232054.58000000002</v>
      </c>
      <c r="J668" s="25">
        <f>SUM(J669:J677)</f>
        <v>0</v>
      </c>
      <c r="K668" s="24">
        <f>SUM(K669:K677)</f>
        <v>281496.88</v>
      </c>
      <c r="L668" s="25">
        <f>SUM(L669:L677)</f>
        <v>281496.88</v>
      </c>
      <c r="M668" s="25">
        <f>SUM(M669:M677)</f>
        <v>0</v>
      </c>
      <c r="N668" s="25"/>
      <c r="O668" s="71"/>
    </row>
    <row r="669" spans="1:17" ht="22" x14ac:dyDescent="0.35">
      <c r="A669" s="14">
        <v>665</v>
      </c>
      <c r="B669" s="15" t="s">
        <v>342</v>
      </c>
      <c r="C669" s="39" t="s">
        <v>343</v>
      </c>
      <c r="D669" s="68" t="str">
        <f>D668</f>
        <v>92105</v>
      </c>
      <c r="E669" s="26"/>
      <c r="F669" s="50" t="s">
        <v>170</v>
      </c>
      <c r="G669" s="51" t="s">
        <v>171</v>
      </c>
      <c r="H669" s="52">
        <v>55124.7</v>
      </c>
      <c r="I669" s="52">
        <v>71500</v>
      </c>
      <c r="J669" s="33"/>
      <c r="K669" s="52">
        <v>72500</v>
      </c>
      <c r="L669" s="53">
        <f>K669</f>
        <v>72500</v>
      </c>
      <c r="M669" s="30">
        <f>-1*(K669-L669)</f>
        <v>0</v>
      </c>
      <c r="N669" s="31">
        <f>M669/K669</f>
        <v>0</v>
      </c>
      <c r="O669" s="71"/>
    </row>
    <row r="670" spans="1:17" ht="54" x14ac:dyDescent="0.35">
      <c r="A670" s="14">
        <v>666</v>
      </c>
      <c r="B670" s="15" t="s">
        <v>342</v>
      </c>
      <c r="C670" s="39" t="s">
        <v>343</v>
      </c>
      <c r="D670" s="68" t="str">
        <f>D669</f>
        <v>92105</v>
      </c>
      <c r="E670" s="26"/>
      <c r="F670" s="27" t="s">
        <v>32</v>
      </c>
      <c r="G670" s="28" t="s">
        <v>33</v>
      </c>
      <c r="H670" s="29">
        <v>0</v>
      </c>
      <c r="I670" s="29">
        <v>1369.72</v>
      </c>
      <c r="J670" s="30"/>
      <c r="K670" s="52">
        <v>617.87</v>
      </c>
      <c r="L670" s="30">
        <f>K670</f>
        <v>617.87</v>
      </c>
      <c r="M670" s="30">
        <f>-1*(K670-L670)</f>
        <v>0</v>
      </c>
      <c r="N670" s="31">
        <f>M670/K670</f>
        <v>0</v>
      </c>
      <c r="O670" s="71"/>
    </row>
    <row r="671" spans="1:17" x14ac:dyDescent="0.35">
      <c r="A671" s="14">
        <v>667</v>
      </c>
      <c r="B671" s="15" t="s">
        <v>342</v>
      </c>
      <c r="C671" s="39" t="s">
        <v>343</v>
      </c>
      <c r="D671" s="68" t="str">
        <f>D670</f>
        <v>92105</v>
      </c>
      <c r="E671" s="26"/>
      <c r="F671" s="27" t="s">
        <v>34</v>
      </c>
      <c r="G671" s="28" t="s">
        <v>35</v>
      </c>
      <c r="H671" s="29">
        <v>0</v>
      </c>
      <c r="I671" s="29">
        <v>206.38</v>
      </c>
      <c r="J671" s="30"/>
      <c r="K671" s="52">
        <v>84.43</v>
      </c>
      <c r="L671" s="30">
        <f>K671</f>
        <v>84.43</v>
      </c>
      <c r="M671" s="30">
        <f>-1*(K671-L671)</f>
        <v>0</v>
      </c>
      <c r="N671" s="31">
        <f>M671/K671</f>
        <v>0</v>
      </c>
      <c r="O671" s="71"/>
    </row>
    <row r="672" spans="1:17" ht="63" x14ac:dyDescent="0.35">
      <c r="A672" s="14">
        <v>668</v>
      </c>
      <c r="B672" s="15" t="s">
        <v>342</v>
      </c>
      <c r="C672" s="39" t="s">
        <v>343</v>
      </c>
      <c r="D672" s="68" t="str">
        <f>D671</f>
        <v>92105</v>
      </c>
      <c r="E672" s="26"/>
      <c r="F672" s="27" t="s">
        <v>36</v>
      </c>
      <c r="G672" s="28" t="s">
        <v>37</v>
      </c>
      <c r="H672" s="29">
        <v>0</v>
      </c>
      <c r="I672" s="29">
        <v>8423.9</v>
      </c>
      <c r="J672" s="30"/>
      <c r="K672" s="52">
        <v>3446.01</v>
      </c>
      <c r="L672" s="30">
        <f>K672</f>
        <v>3446.01</v>
      </c>
      <c r="M672" s="30">
        <f>-1*(K672-L672)</f>
        <v>0</v>
      </c>
      <c r="N672" s="31">
        <f>M672/K672</f>
        <v>0</v>
      </c>
      <c r="O672" s="71"/>
    </row>
    <row r="673" spans="1:17" x14ac:dyDescent="0.35">
      <c r="A673" s="14">
        <v>669</v>
      </c>
      <c r="B673" s="15" t="s">
        <v>342</v>
      </c>
      <c r="C673" s="39" t="s">
        <v>343</v>
      </c>
      <c r="D673" s="68" t="str">
        <f>D672</f>
        <v>92105</v>
      </c>
      <c r="E673" s="26"/>
      <c r="F673" s="50">
        <v>4190</v>
      </c>
      <c r="G673" s="51" t="s">
        <v>152</v>
      </c>
      <c r="H673" s="52">
        <v>0</v>
      </c>
      <c r="I673" s="52">
        <v>0</v>
      </c>
      <c r="J673" s="33"/>
      <c r="K673" s="52">
        <v>9700</v>
      </c>
      <c r="L673" s="30">
        <f>K673</f>
        <v>9700</v>
      </c>
      <c r="M673" s="30">
        <f>-1*(K673-L673)</f>
        <v>0</v>
      </c>
      <c r="N673" s="31">
        <f>M673/K673</f>
        <v>0</v>
      </c>
      <c r="O673" s="71"/>
    </row>
    <row r="674" spans="1:17" x14ac:dyDescent="0.35">
      <c r="A674" s="14">
        <v>670</v>
      </c>
      <c r="B674" s="15" t="s">
        <v>342</v>
      </c>
      <c r="C674" s="39" t="s">
        <v>343</v>
      </c>
      <c r="D674" s="68" t="str">
        <f>D673</f>
        <v>92105</v>
      </c>
      <c r="E674" s="26"/>
      <c r="F674" s="27" t="s">
        <v>72</v>
      </c>
      <c r="G674" s="28" t="s">
        <v>73</v>
      </c>
      <c r="H674" s="29">
        <v>37304.79</v>
      </c>
      <c r="I674" s="29">
        <v>40976.14</v>
      </c>
      <c r="J674" s="30"/>
      <c r="K674" s="52">
        <v>43475.71</v>
      </c>
      <c r="L674" s="30">
        <f>K674</f>
        <v>43475.71</v>
      </c>
      <c r="M674" s="30">
        <f>-1*(K674-L674)</f>
        <v>0</v>
      </c>
      <c r="N674" s="31">
        <f>M674/K674</f>
        <v>0</v>
      </c>
      <c r="O674" s="71"/>
    </row>
    <row r="675" spans="1:17" x14ac:dyDescent="0.35">
      <c r="A675" s="14">
        <v>671</v>
      </c>
      <c r="B675" s="15" t="s">
        <v>342</v>
      </c>
      <c r="C675" s="39" t="s">
        <v>343</v>
      </c>
      <c r="D675" s="68" t="str">
        <f>D674</f>
        <v>92105</v>
      </c>
      <c r="E675" s="26"/>
      <c r="F675" s="27" t="s">
        <v>18</v>
      </c>
      <c r="G675" s="28" t="s">
        <v>19</v>
      </c>
      <c r="H675" s="29">
        <v>5947.58</v>
      </c>
      <c r="I675" s="29">
        <v>0</v>
      </c>
      <c r="J675" s="30"/>
      <c r="K675" s="52">
        <v>0</v>
      </c>
      <c r="L675" s="30">
        <f>K675</f>
        <v>0</v>
      </c>
      <c r="M675" s="30">
        <f>-1*(K675-L675)</f>
        <v>0</v>
      </c>
      <c r="N675" s="31" t="e">
        <f>M675/K675</f>
        <v>#DIV/0!</v>
      </c>
      <c r="O675" s="71"/>
    </row>
    <row r="676" spans="1:17" ht="27" x14ac:dyDescent="0.35">
      <c r="A676" s="14">
        <v>672</v>
      </c>
      <c r="B676" s="15" t="s">
        <v>342</v>
      </c>
      <c r="C676" s="39" t="s">
        <v>343</v>
      </c>
      <c r="D676" s="68" t="str">
        <f>D675</f>
        <v>92105</v>
      </c>
      <c r="E676" s="26"/>
      <c r="F676" s="27" t="s">
        <v>44</v>
      </c>
      <c r="G676" s="28" t="s">
        <v>15</v>
      </c>
      <c r="H676" s="29">
        <v>47221.25</v>
      </c>
      <c r="I676" s="29">
        <v>109578.44</v>
      </c>
      <c r="J676" s="30"/>
      <c r="K676" s="52">
        <v>151621.17000000001</v>
      </c>
      <c r="L676" s="30">
        <f>K676</f>
        <v>151621.17000000001</v>
      </c>
      <c r="M676" s="30">
        <f>-1*(K676-L676)</f>
        <v>0</v>
      </c>
      <c r="N676" s="31">
        <f>M676/K676</f>
        <v>0</v>
      </c>
      <c r="O676" s="71"/>
    </row>
    <row r="677" spans="1:17" ht="18" x14ac:dyDescent="0.35">
      <c r="A677" s="14">
        <v>673</v>
      </c>
      <c r="B677" s="15" t="s">
        <v>342</v>
      </c>
      <c r="C677" s="39" t="s">
        <v>343</v>
      </c>
      <c r="D677" s="68" t="str">
        <f>D676</f>
        <v>92105</v>
      </c>
      <c r="E677" s="26"/>
      <c r="F677" s="27" t="s">
        <v>138</v>
      </c>
      <c r="G677" s="28" t="s">
        <v>139</v>
      </c>
      <c r="H677" s="29">
        <v>0</v>
      </c>
      <c r="I677" s="29">
        <v>0</v>
      </c>
      <c r="J677" s="30"/>
      <c r="K677" s="52">
        <v>51.69</v>
      </c>
      <c r="L677" s="30">
        <f>K677</f>
        <v>51.69</v>
      </c>
      <c r="M677" s="30">
        <f>-1*(K677-L677)</f>
        <v>0</v>
      </c>
      <c r="N677" s="31">
        <f>M677/K677</f>
        <v>0</v>
      </c>
      <c r="O677" s="71"/>
    </row>
    <row r="678" spans="1:17" ht="22" x14ac:dyDescent="0.35">
      <c r="A678" s="14">
        <v>674</v>
      </c>
      <c r="B678" s="15" t="s">
        <v>342</v>
      </c>
      <c r="C678" s="39" t="s">
        <v>343</v>
      </c>
      <c r="D678" s="39" t="s">
        <v>346</v>
      </c>
      <c r="E678" s="23" t="s">
        <v>346</v>
      </c>
      <c r="F678" s="22"/>
      <c r="G678" s="23" t="s">
        <v>347</v>
      </c>
      <c r="H678" s="24">
        <f>SUM(H679:H691)</f>
        <v>3376879.03</v>
      </c>
      <c r="I678" s="24">
        <f>SUM(I679:I691)</f>
        <v>3170807.66</v>
      </c>
      <c r="J678" s="25">
        <f>SUM(J679:J691)</f>
        <v>0</v>
      </c>
      <c r="K678" s="24">
        <f>SUM(K679:K691)</f>
        <v>2608947.4700000002</v>
      </c>
      <c r="L678" s="25">
        <f>SUM(L679:L691)</f>
        <v>2585455.3629999999</v>
      </c>
      <c r="M678" s="25">
        <f>SUM(M679:M691)</f>
        <v>-23492.107000000018</v>
      </c>
      <c r="N678" s="25"/>
      <c r="O678" s="71"/>
    </row>
    <row r="679" spans="1:17" x14ac:dyDescent="0.35">
      <c r="A679" s="14">
        <v>675</v>
      </c>
      <c r="B679" s="15" t="s">
        <v>342</v>
      </c>
      <c r="C679" s="39" t="s">
        <v>343</v>
      </c>
      <c r="D679" s="68" t="str">
        <f>D678</f>
        <v>92109</v>
      </c>
      <c r="E679" s="26"/>
      <c r="F679" s="27" t="s">
        <v>348</v>
      </c>
      <c r="G679" s="28" t="s">
        <v>349</v>
      </c>
      <c r="H679" s="29">
        <v>1390500</v>
      </c>
      <c r="I679" s="29">
        <v>1348500</v>
      </c>
      <c r="J679" s="30"/>
      <c r="K679" s="29">
        <v>1400000</v>
      </c>
      <c r="L679" s="30">
        <f>K679</f>
        <v>1400000</v>
      </c>
      <c r="M679" s="30">
        <f>-1*(K679-L679)</f>
        <v>0</v>
      </c>
      <c r="N679" s="31">
        <f>M679/K679</f>
        <v>0</v>
      </c>
      <c r="O679" s="71"/>
    </row>
    <row r="680" spans="1:17" x14ac:dyDescent="0.35">
      <c r="A680" s="14">
        <v>676</v>
      </c>
      <c r="B680" s="15" t="s">
        <v>342</v>
      </c>
      <c r="C680" s="39" t="s">
        <v>343</v>
      </c>
      <c r="D680" s="68" t="str">
        <f>D679</f>
        <v>92109</v>
      </c>
      <c r="E680" s="26"/>
      <c r="F680" s="27" t="s">
        <v>32</v>
      </c>
      <c r="G680" s="28" t="s">
        <v>33</v>
      </c>
      <c r="H680" s="29">
        <v>1168.93</v>
      </c>
      <c r="I680" s="29">
        <v>2461.13</v>
      </c>
      <c r="J680" s="30"/>
      <c r="K680" s="29">
        <v>1765.34</v>
      </c>
      <c r="L680" s="30">
        <f>K680</f>
        <v>1765.34</v>
      </c>
      <c r="M680" s="30">
        <f>-1*(K680-L680)</f>
        <v>0</v>
      </c>
      <c r="N680" s="31">
        <f>M680/K680</f>
        <v>0</v>
      </c>
      <c r="O680" s="71"/>
    </row>
    <row r="681" spans="1:17" ht="36" x14ac:dyDescent="0.35">
      <c r="A681" s="14">
        <v>677</v>
      </c>
      <c r="B681" s="15" t="s">
        <v>342</v>
      </c>
      <c r="C681" s="39" t="s">
        <v>343</v>
      </c>
      <c r="D681" s="68" t="str">
        <f>D680</f>
        <v>92109</v>
      </c>
      <c r="E681" s="26"/>
      <c r="F681" s="27" t="s">
        <v>34</v>
      </c>
      <c r="G681" s="28" t="s">
        <v>35</v>
      </c>
      <c r="H681" s="29">
        <v>0</v>
      </c>
      <c r="I681" s="29">
        <v>154.78</v>
      </c>
      <c r="J681" s="30"/>
      <c r="K681" s="29">
        <v>241.22</v>
      </c>
      <c r="L681" s="30">
        <f>K681</f>
        <v>241.22</v>
      </c>
      <c r="M681" s="30">
        <f>-1*(K681-L681)</f>
        <v>0</v>
      </c>
      <c r="N681" s="31">
        <f>M681/K681</f>
        <v>0</v>
      </c>
      <c r="O681" s="71"/>
    </row>
    <row r="682" spans="1:17" x14ac:dyDescent="0.35">
      <c r="A682" s="14">
        <v>678</v>
      </c>
      <c r="B682" s="15" t="s">
        <v>342</v>
      </c>
      <c r="C682" s="39" t="s">
        <v>343</v>
      </c>
      <c r="D682" s="68" t="str">
        <f>D681</f>
        <v>92109</v>
      </c>
      <c r="E682" s="26"/>
      <c r="F682" s="27" t="s">
        <v>36</v>
      </c>
      <c r="G682" s="28" t="s">
        <v>37</v>
      </c>
      <c r="H682" s="29">
        <v>13922.88</v>
      </c>
      <c r="I682" s="29">
        <v>14345.09</v>
      </c>
      <c r="J682" s="30"/>
      <c r="K682" s="29">
        <v>9845.75</v>
      </c>
      <c r="L682" s="30">
        <f>K682</f>
        <v>9845.75</v>
      </c>
      <c r="M682" s="30">
        <f>-1*(K682-L682)</f>
        <v>0</v>
      </c>
      <c r="N682" s="31">
        <f>M682/K682</f>
        <v>0</v>
      </c>
      <c r="O682" s="71"/>
    </row>
    <row r="683" spans="1:17" x14ac:dyDescent="0.35">
      <c r="A683" s="14">
        <v>679</v>
      </c>
      <c r="B683" s="15" t="s">
        <v>342</v>
      </c>
      <c r="C683" s="39" t="s">
        <v>343</v>
      </c>
      <c r="D683" s="68" t="str">
        <f>D682</f>
        <v>92109</v>
      </c>
      <c r="E683" s="26"/>
      <c r="F683" s="27" t="s">
        <v>72</v>
      </c>
      <c r="G683" s="28" t="s">
        <v>73</v>
      </c>
      <c r="H683" s="29">
        <v>110421.57</v>
      </c>
      <c r="I683" s="29">
        <v>119636.3</v>
      </c>
      <c r="J683" s="30"/>
      <c r="K683" s="29">
        <v>107570.94</v>
      </c>
      <c r="L683" s="30">
        <f>K683</f>
        <v>107570.94</v>
      </c>
      <c r="M683" s="30">
        <f>-1*(K683-L683)</f>
        <v>0</v>
      </c>
      <c r="N683" s="31">
        <f>M683/K683</f>
        <v>0</v>
      </c>
      <c r="O683" s="71"/>
    </row>
    <row r="684" spans="1:17" x14ac:dyDescent="0.35">
      <c r="A684" s="14">
        <v>680</v>
      </c>
      <c r="B684" s="15" t="s">
        <v>342</v>
      </c>
      <c r="C684" s="39" t="s">
        <v>343</v>
      </c>
      <c r="D684" s="68" t="str">
        <f>D683</f>
        <v>92109</v>
      </c>
      <c r="E684" s="26"/>
      <c r="F684" s="27" t="s">
        <v>82</v>
      </c>
      <c r="G684" s="28" t="s">
        <v>83</v>
      </c>
      <c r="H684" s="29">
        <v>111802.1</v>
      </c>
      <c r="I684" s="29">
        <v>103539</v>
      </c>
      <c r="J684" s="30"/>
      <c r="K684" s="29">
        <v>125000</v>
      </c>
      <c r="L684" s="30">
        <f>K684</f>
        <v>125000</v>
      </c>
      <c r="M684" s="30">
        <f>-1*(K684-L684)</f>
        <v>0</v>
      </c>
      <c r="N684" s="31">
        <f>M684/K684</f>
        <v>0</v>
      </c>
      <c r="O684" s="71"/>
    </row>
    <row r="685" spans="1:17" x14ac:dyDescent="0.35">
      <c r="A685" s="14">
        <v>681</v>
      </c>
      <c r="B685" s="15" t="s">
        <v>342</v>
      </c>
      <c r="C685" s="39" t="s">
        <v>343</v>
      </c>
      <c r="D685" s="68" t="str">
        <f>D684</f>
        <v>92109</v>
      </c>
      <c r="E685" s="26"/>
      <c r="F685" s="27" t="s">
        <v>18</v>
      </c>
      <c r="G685" s="28" t="s">
        <v>19</v>
      </c>
      <c r="H685" s="29">
        <v>232658.46</v>
      </c>
      <c r="I685" s="29">
        <v>219310.07999999999</v>
      </c>
      <c r="J685" s="30"/>
      <c r="K685" s="29">
        <v>466842.14</v>
      </c>
      <c r="L685" s="30">
        <f>K685-(K685*5%)</f>
        <v>443500.033</v>
      </c>
      <c r="M685" s="30">
        <f>-1*(K685-L685)</f>
        <v>-23342.107000000018</v>
      </c>
      <c r="N685" s="31">
        <f>M685/K685</f>
        <v>-5.0000000000000037E-2</v>
      </c>
      <c r="O685" s="71" t="str">
        <f>TEXT((M685*-1),"# ##0,00 zł")</f>
        <v>23 342,11 zł</v>
      </c>
      <c r="P685" s="74">
        <v>337</v>
      </c>
      <c r="Q685" t="str">
        <f>"Zmniejszenie w dziale "&amp;B685&amp;" w rozdziale "&amp;D685&amp;" w paragrafie "&amp;F685&amp;" wydatku o "&amp;TEXT((M685*-1),"# ##0,00 zł")</f>
        <v>Zmniejszenie w dziale 921 w rozdziale 92109 w paragrafie 4270 wydatku o 23 342,11 zł</v>
      </c>
    </row>
    <row r="686" spans="1:17" x14ac:dyDescent="0.35">
      <c r="A686" s="14">
        <v>682</v>
      </c>
      <c r="B686" s="15" t="s">
        <v>342</v>
      </c>
      <c r="C686" s="39" t="s">
        <v>343</v>
      </c>
      <c r="D686" s="68" t="str">
        <f>D685</f>
        <v>92109</v>
      </c>
      <c r="E686" s="26"/>
      <c r="F686" s="27" t="s">
        <v>44</v>
      </c>
      <c r="G686" s="28" t="s">
        <v>15</v>
      </c>
      <c r="H686" s="29">
        <v>40914.559999999998</v>
      </c>
      <c r="I686" s="29">
        <v>42484.97</v>
      </c>
      <c r="J686" s="30"/>
      <c r="K686" s="29">
        <v>14300</v>
      </c>
      <c r="L686" s="30">
        <f>K686</f>
        <v>14300</v>
      </c>
      <c r="M686" s="30">
        <f>-1*(K686-L686)</f>
        <v>0</v>
      </c>
      <c r="N686" s="31">
        <f>M686/K686</f>
        <v>0</v>
      </c>
      <c r="O686" s="71"/>
    </row>
    <row r="687" spans="1:17" x14ac:dyDescent="0.35">
      <c r="A687" s="14">
        <v>683</v>
      </c>
      <c r="B687" s="15" t="s">
        <v>342</v>
      </c>
      <c r="C687" s="39" t="s">
        <v>343</v>
      </c>
      <c r="D687" s="68" t="str">
        <f>D686</f>
        <v>92109</v>
      </c>
      <c r="E687" s="26"/>
      <c r="F687" s="27" t="s">
        <v>126</v>
      </c>
      <c r="G687" s="28" t="s">
        <v>127</v>
      </c>
      <c r="H687" s="29">
        <v>1011.46</v>
      </c>
      <c r="I687" s="29">
        <v>3000</v>
      </c>
      <c r="J687" s="30"/>
      <c r="K687" s="29">
        <v>3000</v>
      </c>
      <c r="L687" s="30">
        <f>K687-(K687*5%)</f>
        <v>2850</v>
      </c>
      <c r="M687" s="30">
        <f>-1*(K687-L687)</f>
        <v>-150</v>
      </c>
      <c r="N687" s="31">
        <f>M687/K687</f>
        <v>-0.05</v>
      </c>
      <c r="O687" s="71" t="str">
        <f>TEXT((M687*-1),"# ##0,00 zł")</f>
        <v>150,00 zł</v>
      </c>
      <c r="P687" s="74">
        <v>338</v>
      </c>
      <c r="Q687" t="str">
        <f>"Zmniejszenie w dziale "&amp;B687&amp;" w rozdziale "&amp;D687&amp;" w paragrafie "&amp;F687&amp;" wydatku o "&amp;TEXT((M687*-1),"# ##0,00 zł")</f>
        <v>Zmniejszenie w dziale 921 w rozdziale 92109 w paragrafie 4360 wydatku o 150,00 zł</v>
      </c>
    </row>
    <row r="688" spans="1:17" x14ac:dyDescent="0.35">
      <c r="A688" s="14">
        <v>684</v>
      </c>
      <c r="B688" s="15" t="s">
        <v>342</v>
      </c>
      <c r="C688" s="39" t="s">
        <v>343</v>
      </c>
      <c r="D688" s="68" t="str">
        <f>D687</f>
        <v>92109</v>
      </c>
      <c r="E688" s="26"/>
      <c r="F688" s="27" t="s">
        <v>138</v>
      </c>
      <c r="G688" s="28" t="s">
        <v>139</v>
      </c>
      <c r="H688" s="29">
        <v>0</v>
      </c>
      <c r="I688" s="29">
        <v>0</v>
      </c>
      <c r="J688" s="30"/>
      <c r="K688" s="29">
        <v>147.69</v>
      </c>
      <c r="L688" s="30">
        <f>K688</f>
        <v>147.69</v>
      </c>
      <c r="M688" s="30">
        <f>-1*(K688-L688)</f>
        <v>0</v>
      </c>
      <c r="N688" s="31">
        <f>M688/K688</f>
        <v>0</v>
      </c>
      <c r="O688" s="71"/>
    </row>
    <row r="689" spans="1:15" ht="18" x14ac:dyDescent="0.35">
      <c r="A689" s="14">
        <v>685</v>
      </c>
      <c r="B689" s="15" t="s">
        <v>342</v>
      </c>
      <c r="C689" s="39" t="s">
        <v>343</v>
      </c>
      <c r="D689" s="68" t="str">
        <f>D688</f>
        <v>92109</v>
      </c>
      <c r="E689" s="26"/>
      <c r="F689" s="27" t="s">
        <v>20</v>
      </c>
      <c r="G689" s="28" t="s">
        <v>21</v>
      </c>
      <c r="H689" s="29">
        <v>975098.88</v>
      </c>
      <c r="I689" s="29">
        <v>878376.31</v>
      </c>
      <c r="J689" s="30"/>
      <c r="K689" s="29">
        <v>480234.39</v>
      </c>
      <c r="L689" s="30">
        <f>K689</f>
        <v>480234.39</v>
      </c>
      <c r="M689" s="30">
        <f>-1*(K689-L689)</f>
        <v>0</v>
      </c>
      <c r="N689" s="31">
        <f>M689/K689</f>
        <v>0</v>
      </c>
      <c r="O689" s="71"/>
    </row>
    <row r="690" spans="1:15" ht="18" x14ac:dyDescent="0.35">
      <c r="A690" s="14">
        <v>686</v>
      </c>
      <c r="B690" s="15" t="s">
        <v>342</v>
      </c>
      <c r="C690" s="39" t="s">
        <v>343</v>
      </c>
      <c r="D690" s="68" t="str">
        <f>D689</f>
        <v>92109</v>
      </c>
      <c r="E690" s="26"/>
      <c r="F690" s="27" t="s">
        <v>59</v>
      </c>
      <c r="G690" s="28" t="s">
        <v>21</v>
      </c>
      <c r="H690" s="29">
        <v>258337.88</v>
      </c>
      <c r="I690" s="29">
        <v>189669.12</v>
      </c>
      <c r="J690" s="30"/>
      <c r="K690" s="29">
        <v>0</v>
      </c>
      <c r="L690" s="30">
        <f>K690</f>
        <v>0</v>
      </c>
      <c r="M690" s="30">
        <f>-1*(K690-L690)</f>
        <v>0</v>
      </c>
      <c r="N690" s="31" t="e">
        <f>M690/K690</f>
        <v>#DIV/0!</v>
      </c>
      <c r="O690" s="71"/>
    </row>
    <row r="691" spans="1:15" ht="18" x14ac:dyDescent="0.35">
      <c r="A691" s="14">
        <v>687</v>
      </c>
      <c r="B691" s="15" t="s">
        <v>342</v>
      </c>
      <c r="C691" s="39" t="s">
        <v>343</v>
      </c>
      <c r="D691" s="68" t="str">
        <f>D690</f>
        <v>92109</v>
      </c>
      <c r="E691" s="26"/>
      <c r="F691" s="27" t="s">
        <v>60</v>
      </c>
      <c r="G691" s="28" t="s">
        <v>21</v>
      </c>
      <c r="H691" s="29">
        <v>241042.31</v>
      </c>
      <c r="I691" s="29">
        <v>249330.88</v>
      </c>
      <c r="J691" s="30"/>
      <c r="K691" s="29">
        <v>0</v>
      </c>
      <c r="L691" s="30">
        <f>K691</f>
        <v>0</v>
      </c>
      <c r="M691" s="30">
        <f>-1*(K691-L691)</f>
        <v>0</v>
      </c>
      <c r="N691" s="31" t="e">
        <f>M691/K691</f>
        <v>#DIV/0!</v>
      </c>
      <c r="O691" s="71"/>
    </row>
    <row r="692" spans="1:15" ht="18" x14ac:dyDescent="0.35">
      <c r="A692" s="14">
        <v>688</v>
      </c>
      <c r="B692" s="15" t="s">
        <v>342</v>
      </c>
      <c r="C692" s="39" t="s">
        <v>343</v>
      </c>
      <c r="D692" s="39" t="s">
        <v>350</v>
      </c>
      <c r="E692" s="23" t="s">
        <v>350</v>
      </c>
      <c r="F692" s="22"/>
      <c r="G692" s="23" t="s">
        <v>351</v>
      </c>
      <c r="H692" s="24">
        <f>H693</f>
        <v>400000</v>
      </c>
      <c r="I692" s="24">
        <f>I693</f>
        <v>470000</v>
      </c>
      <c r="J692" s="25">
        <f>J693</f>
        <v>0</v>
      </c>
      <c r="K692" s="24">
        <f>K693</f>
        <v>480000</v>
      </c>
      <c r="L692" s="25">
        <f>L693</f>
        <v>480000</v>
      </c>
      <c r="M692" s="25">
        <f>M693</f>
        <v>0</v>
      </c>
      <c r="N692" s="25"/>
      <c r="O692" s="71"/>
    </row>
    <row r="693" spans="1:15" ht="18" x14ac:dyDescent="0.35">
      <c r="A693" s="14">
        <v>689</v>
      </c>
      <c r="B693" s="15" t="s">
        <v>342</v>
      </c>
      <c r="C693" s="39" t="s">
        <v>343</v>
      </c>
      <c r="D693" s="68" t="str">
        <f>D692</f>
        <v>92110</v>
      </c>
      <c r="E693" s="26"/>
      <c r="F693" s="27" t="s">
        <v>348</v>
      </c>
      <c r="G693" s="28" t="s">
        <v>349</v>
      </c>
      <c r="H693" s="29">
        <v>400000</v>
      </c>
      <c r="I693" s="29">
        <v>470000</v>
      </c>
      <c r="J693" s="30"/>
      <c r="K693" s="29">
        <v>480000</v>
      </c>
      <c r="L693" s="30">
        <f>K693</f>
        <v>480000</v>
      </c>
      <c r="M693" s="30">
        <f>-1*(K693-L693)</f>
        <v>0</v>
      </c>
      <c r="N693" s="31">
        <f>M693/K693</f>
        <v>0</v>
      </c>
      <c r="O693" s="71"/>
    </row>
    <row r="694" spans="1:15" ht="22" x14ac:dyDescent="0.35">
      <c r="A694" s="14">
        <v>690</v>
      </c>
      <c r="B694" s="15" t="s">
        <v>342</v>
      </c>
      <c r="C694" s="39" t="s">
        <v>343</v>
      </c>
      <c r="D694" s="39" t="s">
        <v>352</v>
      </c>
      <c r="E694" s="23" t="s">
        <v>352</v>
      </c>
      <c r="F694" s="22"/>
      <c r="G694" s="23" t="s">
        <v>353</v>
      </c>
      <c r="H694" s="24">
        <f>H695+H696</f>
        <v>1091000</v>
      </c>
      <c r="I694" s="24">
        <f>I695+I696</f>
        <v>1126700</v>
      </c>
      <c r="J694" s="25">
        <f>J695+J696</f>
        <v>0</v>
      </c>
      <c r="K694" s="24">
        <f>K695+K696</f>
        <v>1260000</v>
      </c>
      <c r="L694" s="25">
        <f>L695+L696</f>
        <v>1260000</v>
      </c>
      <c r="M694" s="25">
        <f>M695+M696</f>
        <v>0</v>
      </c>
      <c r="N694" s="25"/>
      <c r="O694" s="71"/>
    </row>
    <row r="695" spans="1:15" ht="22" x14ac:dyDescent="0.35">
      <c r="A695" s="14">
        <v>691</v>
      </c>
      <c r="B695" s="15" t="s">
        <v>342</v>
      </c>
      <c r="C695" s="39" t="s">
        <v>343</v>
      </c>
      <c r="D695" s="68" t="str">
        <f>D694</f>
        <v>92116</v>
      </c>
      <c r="E695" s="26"/>
      <c r="F695" s="27" t="s">
        <v>348</v>
      </c>
      <c r="G695" s="28" t="s">
        <v>349</v>
      </c>
      <c r="H695" s="29">
        <v>1091000</v>
      </c>
      <c r="I695" s="29">
        <v>1120000</v>
      </c>
      <c r="J695" s="30"/>
      <c r="K695" s="29">
        <v>1260000</v>
      </c>
      <c r="L695" s="30">
        <f>K695</f>
        <v>1260000</v>
      </c>
      <c r="M695" s="30">
        <f>-1*(K695-L695)</f>
        <v>0</v>
      </c>
      <c r="N695" s="31">
        <f>M695/K695</f>
        <v>0</v>
      </c>
      <c r="O695" s="71"/>
    </row>
    <row r="696" spans="1:15" ht="63" x14ac:dyDescent="0.35">
      <c r="A696" s="14">
        <v>692</v>
      </c>
      <c r="B696" s="15" t="s">
        <v>342</v>
      </c>
      <c r="C696" s="39" t="s">
        <v>343</v>
      </c>
      <c r="D696" s="68" t="str">
        <f>D695</f>
        <v>92116</v>
      </c>
      <c r="E696" s="26"/>
      <c r="F696" s="27" t="s">
        <v>82</v>
      </c>
      <c r="G696" s="28" t="s">
        <v>83</v>
      </c>
      <c r="H696" s="29">
        <v>0</v>
      </c>
      <c r="I696" s="29">
        <v>6700</v>
      </c>
      <c r="J696" s="30"/>
      <c r="K696" s="29">
        <v>0</v>
      </c>
      <c r="L696" s="30">
        <f>K696</f>
        <v>0</v>
      </c>
      <c r="M696" s="30">
        <f>-1*(K696-L696)</f>
        <v>0</v>
      </c>
      <c r="N696" s="31" t="e">
        <f>M696/K696</f>
        <v>#DIV/0!</v>
      </c>
      <c r="O696" s="71"/>
    </row>
    <row r="697" spans="1:15" x14ac:dyDescent="0.35">
      <c r="A697" s="14">
        <v>693</v>
      </c>
      <c r="B697" s="15" t="s">
        <v>342</v>
      </c>
      <c r="C697" s="39" t="s">
        <v>343</v>
      </c>
      <c r="D697" s="39" t="s">
        <v>354</v>
      </c>
      <c r="E697" s="23" t="s">
        <v>354</v>
      </c>
      <c r="F697" s="22"/>
      <c r="G697" s="23" t="s">
        <v>355</v>
      </c>
      <c r="H697" s="24">
        <f>H698+H699</f>
        <v>0</v>
      </c>
      <c r="I697" s="24">
        <f>I698+I699</f>
        <v>53000</v>
      </c>
      <c r="J697" s="25">
        <f>J698+J699</f>
        <v>0</v>
      </c>
      <c r="K697" s="24">
        <f>K698+K699</f>
        <v>0</v>
      </c>
      <c r="L697" s="25">
        <f>L698+L699</f>
        <v>0</v>
      </c>
      <c r="M697" s="25">
        <f>M698+M699</f>
        <v>0</v>
      </c>
      <c r="N697" s="25"/>
      <c r="O697" s="71"/>
    </row>
    <row r="698" spans="1:15" ht="18" x14ac:dyDescent="0.35">
      <c r="A698" s="14">
        <v>694</v>
      </c>
      <c r="B698" s="15" t="s">
        <v>342</v>
      </c>
      <c r="C698" s="39" t="s">
        <v>343</v>
      </c>
      <c r="D698" s="68" t="str">
        <f>D697</f>
        <v>92120</v>
      </c>
      <c r="E698" s="26"/>
      <c r="F698" s="27" t="s">
        <v>44</v>
      </c>
      <c r="G698" s="28" t="s">
        <v>15</v>
      </c>
      <c r="H698" s="29">
        <v>0</v>
      </c>
      <c r="I698" s="29">
        <v>3000</v>
      </c>
      <c r="J698" s="30"/>
      <c r="K698" s="29">
        <v>0</v>
      </c>
      <c r="L698" s="30">
        <f>K698</f>
        <v>0</v>
      </c>
      <c r="M698" s="30">
        <f>-1*(K698-L698)</f>
        <v>0</v>
      </c>
      <c r="N698" s="31" t="e">
        <f>M698/K698</f>
        <v>#DIV/0!</v>
      </c>
      <c r="O698" s="71"/>
    </row>
    <row r="699" spans="1:15" x14ac:dyDescent="0.35">
      <c r="A699" s="14">
        <v>695</v>
      </c>
      <c r="B699" s="15" t="s">
        <v>342</v>
      </c>
      <c r="C699" s="39" t="s">
        <v>343</v>
      </c>
      <c r="D699" s="68" t="str">
        <f>D698</f>
        <v>92120</v>
      </c>
      <c r="E699" s="26"/>
      <c r="F699" s="27" t="s">
        <v>68</v>
      </c>
      <c r="G699" s="28" t="s">
        <v>69</v>
      </c>
      <c r="H699" s="29">
        <v>0</v>
      </c>
      <c r="I699" s="29">
        <v>50000</v>
      </c>
      <c r="J699" s="30"/>
      <c r="K699" s="29">
        <v>0</v>
      </c>
      <c r="L699" s="30">
        <f>K699</f>
        <v>0</v>
      </c>
      <c r="M699" s="30">
        <f>-1*(K699-L699)</f>
        <v>0</v>
      </c>
      <c r="N699" s="31" t="e">
        <f>M699/K699</f>
        <v>#DIV/0!</v>
      </c>
      <c r="O699" s="71"/>
    </row>
    <row r="700" spans="1:15" x14ac:dyDescent="0.35">
      <c r="A700" s="14">
        <v>696</v>
      </c>
      <c r="B700" s="15" t="s">
        <v>342</v>
      </c>
      <c r="C700" s="39" t="s">
        <v>343</v>
      </c>
      <c r="D700" s="39">
        <v>92195</v>
      </c>
      <c r="E700" s="23">
        <v>92195</v>
      </c>
      <c r="F700" s="22"/>
      <c r="G700" s="23" t="s">
        <v>31</v>
      </c>
      <c r="H700" s="24">
        <f>H701</f>
        <v>1817.94</v>
      </c>
      <c r="I700" s="24">
        <f>I701</f>
        <v>0</v>
      </c>
      <c r="J700" s="25">
        <f>J701</f>
        <v>0</v>
      </c>
      <c r="K700" s="24">
        <f>K701</f>
        <v>0</v>
      </c>
      <c r="L700" s="25">
        <f>L701</f>
        <v>0</v>
      </c>
      <c r="M700" s="25">
        <f>M701</f>
        <v>0</v>
      </c>
      <c r="N700" s="25"/>
      <c r="O700" s="71"/>
    </row>
    <row r="701" spans="1:15" x14ac:dyDescent="0.35">
      <c r="A701" s="14">
        <v>697</v>
      </c>
      <c r="B701" s="15" t="s">
        <v>342</v>
      </c>
      <c r="C701" s="39" t="s">
        <v>343</v>
      </c>
      <c r="D701" s="68">
        <f>D700</f>
        <v>92195</v>
      </c>
      <c r="E701" s="26"/>
      <c r="F701" s="27" t="s">
        <v>44</v>
      </c>
      <c r="G701" s="28" t="s">
        <v>15</v>
      </c>
      <c r="H701" s="29">
        <v>1817.94</v>
      </c>
      <c r="I701" s="29">
        <v>0</v>
      </c>
      <c r="J701" s="30"/>
      <c r="K701" s="29">
        <v>0</v>
      </c>
      <c r="L701" s="30">
        <f>K701</f>
        <v>0</v>
      </c>
      <c r="M701" s="30">
        <f>-1*(K701-L701)</f>
        <v>0</v>
      </c>
      <c r="N701" s="31" t="e">
        <f>M701/K701</f>
        <v>#DIV/0!</v>
      </c>
      <c r="O701" s="71"/>
    </row>
    <row r="702" spans="1:15" x14ac:dyDescent="0.35">
      <c r="A702" s="14">
        <v>698</v>
      </c>
      <c r="B702" s="15" t="s">
        <v>356</v>
      </c>
      <c r="C702" s="39" t="s">
        <v>357</v>
      </c>
      <c r="D702" s="39"/>
      <c r="E702" s="17"/>
      <c r="F702" s="18"/>
      <c r="G702" s="16" t="s">
        <v>357</v>
      </c>
      <c r="H702" s="19">
        <f>H703</f>
        <v>1697</v>
      </c>
      <c r="I702" s="19">
        <f>I703</f>
        <v>20000</v>
      </c>
      <c r="J702" s="20">
        <f>J703</f>
        <v>0</v>
      </c>
      <c r="K702" s="19">
        <f>K703</f>
        <v>10000</v>
      </c>
      <c r="L702" s="20">
        <f>L703</f>
        <v>9500</v>
      </c>
      <c r="M702" s="20">
        <f>M703</f>
        <v>-500</v>
      </c>
      <c r="N702" s="20"/>
      <c r="O702" s="71"/>
    </row>
    <row r="703" spans="1:15" x14ac:dyDescent="0.35">
      <c r="A703" s="14">
        <v>699</v>
      </c>
      <c r="B703" s="15" t="s">
        <v>356</v>
      </c>
      <c r="C703" s="39" t="s">
        <v>357</v>
      </c>
      <c r="D703" s="39" t="s">
        <v>358</v>
      </c>
      <c r="E703" s="23" t="s">
        <v>358</v>
      </c>
      <c r="F703" s="22"/>
      <c r="G703" s="23" t="s">
        <v>359</v>
      </c>
      <c r="H703" s="24">
        <f>H704+H705</f>
        <v>1697</v>
      </c>
      <c r="I703" s="24">
        <f>I704+I705</f>
        <v>20000</v>
      </c>
      <c r="J703" s="25">
        <f>J704+J705</f>
        <v>0</v>
      </c>
      <c r="K703" s="24">
        <f>K704+K705</f>
        <v>10000</v>
      </c>
      <c r="L703" s="25">
        <f>L704+L705</f>
        <v>9500</v>
      </c>
      <c r="M703" s="25">
        <f>M704+M705</f>
        <v>-500</v>
      </c>
      <c r="N703" s="25"/>
      <c r="O703" s="71"/>
    </row>
    <row r="704" spans="1:15" ht="18" x14ac:dyDescent="0.35">
      <c r="A704" s="14">
        <v>700</v>
      </c>
      <c r="B704" s="15" t="s">
        <v>356</v>
      </c>
      <c r="C704" s="39" t="s">
        <v>357</v>
      </c>
      <c r="D704" s="68" t="str">
        <f>D703</f>
        <v>92504</v>
      </c>
      <c r="E704" s="26"/>
      <c r="F704" s="27" t="s">
        <v>72</v>
      </c>
      <c r="G704" s="28" t="s">
        <v>73</v>
      </c>
      <c r="H704" s="29">
        <v>500</v>
      </c>
      <c r="I704" s="29">
        <v>1500</v>
      </c>
      <c r="J704" s="30"/>
      <c r="K704" s="29">
        <v>0</v>
      </c>
      <c r="L704" s="30">
        <f>K704</f>
        <v>0</v>
      </c>
      <c r="M704" s="30">
        <f>-1*(K704-L704)</f>
        <v>0</v>
      </c>
      <c r="N704" s="31" t="e">
        <f>M704/K704</f>
        <v>#DIV/0!</v>
      </c>
      <c r="O704" s="71"/>
    </row>
    <row r="705" spans="1:17" ht="22" x14ac:dyDescent="0.35">
      <c r="A705" s="14">
        <v>701</v>
      </c>
      <c r="B705" s="15" t="s">
        <v>356</v>
      </c>
      <c r="C705" s="39" t="s">
        <v>357</v>
      </c>
      <c r="D705" s="68" t="str">
        <f>D704</f>
        <v>92504</v>
      </c>
      <c r="E705" s="26"/>
      <c r="F705" s="27" t="s">
        <v>44</v>
      </c>
      <c r="G705" s="28" t="s">
        <v>15</v>
      </c>
      <c r="H705" s="29">
        <v>1197</v>
      </c>
      <c r="I705" s="29">
        <v>18500</v>
      </c>
      <c r="J705" s="30"/>
      <c r="K705" s="29">
        <v>10000</v>
      </c>
      <c r="L705" s="30">
        <f>K705-(K705*5%)</f>
        <v>9500</v>
      </c>
      <c r="M705" s="30">
        <f>-1*(K705-L705)</f>
        <v>-500</v>
      </c>
      <c r="N705" s="31">
        <f>M705/K705</f>
        <v>-0.05</v>
      </c>
      <c r="O705" s="71" t="str">
        <f>TEXT((M705*-1),"# ##0,00 zł")</f>
        <v>500,00 zł</v>
      </c>
      <c r="P705" s="74">
        <v>339</v>
      </c>
      <c r="Q705" t="str">
        <f>"Zmniejszenie w dziale "&amp;B705&amp;" w rozdziale "&amp;D705&amp;" w paragrafie "&amp;F705&amp;" wydatku o "&amp;TEXT((M705*-1),"# ##0,00 zł")</f>
        <v>Zmniejszenie w dziale 925 w rozdziale 92504 w paragrafie 4300 wydatku o 500,00 zł</v>
      </c>
    </row>
    <row r="706" spans="1:17" ht="18" x14ac:dyDescent="0.35">
      <c r="A706" s="14">
        <v>702</v>
      </c>
      <c r="B706" s="15" t="s">
        <v>360</v>
      </c>
      <c r="C706" s="16" t="s">
        <v>361</v>
      </c>
      <c r="D706" s="16"/>
      <c r="E706" s="17"/>
      <c r="F706" s="18"/>
      <c r="G706" s="16" t="s">
        <v>361</v>
      </c>
      <c r="H706" s="19">
        <f>H707+H717+H743</f>
        <v>3129915.9099999992</v>
      </c>
      <c r="I706" s="19">
        <f>I707+I717+I743</f>
        <v>3952647.45</v>
      </c>
      <c r="J706" s="20">
        <f>J707+J717+J743</f>
        <v>0</v>
      </c>
      <c r="K706" s="19">
        <f>K707+K717+K743</f>
        <v>4482795.17</v>
      </c>
      <c r="L706" s="20">
        <f>L707+L717+L743</f>
        <v>4335358.0685000001</v>
      </c>
      <c r="M706" s="20">
        <f>M707+M717+M743</f>
        <v>-147437.10150000005</v>
      </c>
      <c r="N706" s="20"/>
      <c r="O706" s="71"/>
    </row>
    <row r="707" spans="1:17" x14ac:dyDescent="0.35">
      <c r="A707" s="14">
        <v>703</v>
      </c>
      <c r="B707" s="15" t="s">
        <v>360</v>
      </c>
      <c r="C707" s="16" t="s">
        <v>361</v>
      </c>
      <c r="D707" s="16" t="s">
        <v>362</v>
      </c>
      <c r="E707" s="23" t="s">
        <v>362</v>
      </c>
      <c r="F707" s="22"/>
      <c r="G707" s="23" t="s">
        <v>363</v>
      </c>
      <c r="H707" s="24">
        <f>SUM(H708:H716)</f>
        <v>431688.91000000003</v>
      </c>
      <c r="I707" s="24">
        <f>SUM(I708:I716)</f>
        <v>687357.31</v>
      </c>
      <c r="J707" s="25">
        <f>SUM(J708:J716)</f>
        <v>0</v>
      </c>
      <c r="K707" s="24">
        <f>SUM(K708:K716)</f>
        <v>1107762.75</v>
      </c>
      <c r="L707" s="25">
        <f>SUM(L708:L716)</f>
        <v>1098871.4010000001</v>
      </c>
      <c r="M707" s="25">
        <f>SUM(M708:M716)</f>
        <v>-8891.349000000002</v>
      </c>
      <c r="N707" s="25"/>
      <c r="O707" s="71"/>
    </row>
    <row r="708" spans="1:17" ht="18" x14ac:dyDescent="0.35">
      <c r="A708" s="14">
        <v>704</v>
      </c>
      <c r="B708" s="15" t="s">
        <v>360</v>
      </c>
      <c r="C708" s="16" t="s">
        <v>361</v>
      </c>
      <c r="D708" s="68" t="str">
        <f>D707</f>
        <v>92601</v>
      </c>
      <c r="E708" s="26"/>
      <c r="F708" s="27" t="s">
        <v>32</v>
      </c>
      <c r="G708" s="28" t="s">
        <v>33</v>
      </c>
      <c r="H708" s="29">
        <v>1860.48</v>
      </c>
      <c r="I708" s="29">
        <v>2260</v>
      </c>
      <c r="J708" s="30"/>
      <c r="K708" s="29">
        <v>0</v>
      </c>
      <c r="L708" s="30">
        <f>K708</f>
        <v>0</v>
      </c>
      <c r="M708" s="30">
        <f>-1*(K708-L708)</f>
        <v>0</v>
      </c>
      <c r="N708" s="31" t="e">
        <f>M708/K708</f>
        <v>#DIV/0!</v>
      </c>
      <c r="O708" s="71"/>
    </row>
    <row r="709" spans="1:17" x14ac:dyDescent="0.35">
      <c r="A709" s="14">
        <v>705</v>
      </c>
      <c r="B709" s="15" t="s">
        <v>360</v>
      </c>
      <c r="C709" s="16" t="s">
        <v>361</v>
      </c>
      <c r="D709" s="68" t="str">
        <f>D708</f>
        <v>92601</v>
      </c>
      <c r="E709" s="26"/>
      <c r="F709" s="27" t="s">
        <v>34</v>
      </c>
      <c r="G709" s="28" t="s">
        <v>35</v>
      </c>
      <c r="H709" s="29">
        <v>266.56</v>
      </c>
      <c r="I709" s="29">
        <v>330</v>
      </c>
      <c r="J709" s="30"/>
      <c r="K709" s="29">
        <v>0</v>
      </c>
      <c r="L709" s="30">
        <f>K709</f>
        <v>0</v>
      </c>
      <c r="M709" s="30">
        <f>-1*(K709-L709)</f>
        <v>0</v>
      </c>
      <c r="N709" s="31" t="e">
        <f>M709/K709</f>
        <v>#DIV/0!</v>
      </c>
      <c r="O709" s="71"/>
    </row>
    <row r="710" spans="1:17" x14ac:dyDescent="0.35">
      <c r="A710" s="14">
        <v>706</v>
      </c>
      <c r="B710" s="15" t="s">
        <v>360</v>
      </c>
      <c r="C710" s="16" t="s">
        <v>361</v>
      </c>
      <c r="D710" s="68" t="str">
        <f>D709</f>
        <v>92601</v>
      </c>
      <c r="E710" s="26"/>
      <c r="F710" s="27" t="s">
        <v>36</v>
      </c>
      <c r="G710" s="28" t="s">
        <v>37</v>
      </c>
      <c r="H710" s="29">
        <v>11429.12</v>
      </c>
      <c r="I710" s="29">
        <v>13180</v>
      </c>
      <c r="J710" s="30"/>
      <c r="K710" s="29">
        <v>0</v>
      </c>
      <c r="L710" s="30">
        <f>K710</f>
        <v>0</v>
      </c>
      <c r="M710" s="30">
        <f>-1*(K710-L710)</f>
        <v>0</v>
      </c>
      <c r="N710" s="31" t="e">
        <f>M710/K710</f>
        <v>#DIV/0!</v>
      </c>
      <c r="O710" s="71"/>
    </row>
    <row r="711" spans="1:17" x14ac:dyDescent="0.35">
      <c r="A711" s="14">
        <v>707</v>
      </c>
      <c r="B711" s="15" t="s">
        <v>360</v>
      </c>
      <c r="C711" s="16" t="s">
        <v>361</v>
      </c>
      <c r="D711" s="68" t="str">
        <f>D710</f>
        <v>92601</v>
      </c>
      <c r="E711" s="26"/>
      <c r="F711" s="27" t="s">
        <v>72</v>
      </c>
      <c r="G711" s="28" t="s">
        <v>73</v>
      </c>
      <c r="H711" s="29">
        <v>18588.28</v>
      </c>
      <c r="I711" s="29">
        <v>8600</v>
      </c>
      <c r="J711" s="30"/>
      <c r="K711" s="29">
        <v>158525.16</v>
      </c>
      <c r="L711" s="30">
        <f>K711-(K711*5%)</f>
        <v>150598.902</v>
      </c>
      <c r="M711" s="30">
        <f>-1*(K711-L711)</f>
        <v>-7926.2580000000016</v>
      </c>
      <c r="N711" s="31">
        <f>M711/K711</f>
        <v>-5.000000000000001E-2</v>
      </c>
      <c r="O711" s="71" t="str">
        <f>TEXT((M711*-1),"# ##0,00 zł")</f>
        <v>7 926,26 zł</v>
      </c>
      <c r="P711" s="74">
        <v>340</v>
      </c>
      <c r="Q711" t="str">
        <f>"Zmniejszenie w dziale "&amp;B711&amp;" w rozdziale "&amp;D711&amp;" w paragrafie "&amp;F711&amp;" wydatku o "&amp;TEXT((M711*-1),"# ##0,00 zł")</f>
        <v>Zmniejszenie w dziale 926 w rozdziale 92601 w paragrafie 4210 wydatku o 7 926,26 zł</v>
      </c>
    </row>
    <row r="712" spans="1:17" x14ac:dyDescent="0.35">
      <c r="A712" s="14">
        <v>708</v>
      </c>
      <c r="B712" s="15" t="s">
        <v>360</v>
      </c>
      <c r="C712" s="16" t="s">
        <v>361</v>
      </c>
      <c r="D712" s="68" t="str">
        <f>D711</f>
        <v>92601</v>
      </c>
      <c r="E712" s="26"/>
      <c r="F712" s="27" t="s">
        <v>18</v>
      </c>
      <c r="G712" s="28" t="s">
        <v>19</v>
      </c>
      <c r="H712" s="29">
        <v>148694.01</v>
      </c>
      <c r="I712" s="29">
        <v>2460</v>
      </c>
      <c r="J712" s="30"/>
      <c r="K712" s="29">
        <v>9833.82</v>
      </c>
      <c r="L712" s="30">
        <f>K712-(K712*5%)</f>
        <v>9342.128999999999</v>
      </c>
      <c r="M712" s="30">
        <f>-1*(K712-L712)</f>
        <v>-491.69100000000071</v>
      </c>
      <c r="N712" s="31">
        <f>M712/K712</f>
        <v>-5.0000000000000072E-2</v>
      </c>
      <c r="O712" s="71" t="str">
        <f>TEXT((M712*-1),"# ##0,00 zł")</f>
        <v>491,69 zł</v>
      </c>
      <c r="P712" s="74">
        <v>341</v>
      </c>
      <c r="Q712" t="str">
        <f>"Zmniejszenie w dziale "&amp;B712&amp;" w rozdziale "&amp;D712&amp;" w paragrafie "&amp;F712&amp;" wydatku o "&amp;TEXT((M712*-1),"# ##0,00 zł")</f>
        <v>Zmniejszenie w dziale 926 w rozdziale 92601 w paragrafie 4270 wydatku o 491,69 zł</v>
      </c>
    </row>
    <row r="713" spans="1:17" ht="18" x14ac:dyDescent="0.35">
      <c r="A713" s="14">
        <v>709</v>
      </c>
      <c r="B713" s="15" t="s">
        <v>360</v>
      </c>
      <c r="C713" s="16" t="s">
        <v>361</v>
      </c>
      <c r="D713" s="68" t="str">
        <f>D712</f>
        <v>92601</v>
      </c>
      <c r="E713" s="26"/>
      <c r="F713" s="27" t="s">
        <v>44</v>
      </c>
      <c r="G713" s="28" t="s">
        <v>15</v>
      </c>
      <c r="H713" s="29">
        <v>62443.86</v>
      </c>
      <c r="I713" s="29">
        <v>130820</v>
      </c>
      <c r="J713" s="30"/>
      <c r="K713" s="29">
        <v>43563.3</v>
      </c>
      <c r="L713" s="30">
        <f>K713</f>
        <v>43563.3</v>
      </c>
      <c r="M713" s="30">
        <f>-1*(K713-L713)</f>
        <v>0</v>
      </c>
      <c r="N713" s="31">
        <f>M713/K713</f>
        <v>0</v>
      </c>
      <c r="O713" s="71"/>
    </row>
    <row r="714" spans="1:17" ht="18" x14ac:dyDescent="0.35">
      <c r="A714" s="14">
        <v>710</v>
      </c>
      <c r="B714" s="15" t="s">
        <v>360</v>
      </c>
      <c r="C714" s="16" t="s">
        <v>361</v>
      </c>
      <c r="D714" s="68" t="str">
        <f>D713</f>
        <v>92601</v>
      </c>
      <c r="E714" s="26"/>
      <c r="F714" s="27">
        <v>6010</v>
      </c>
      <c r="G714" s="28" t="s">
        <v>324</v>
      </c>
      <c r="H714" s="29">
        <v>100000</v>
      </c>
      <c r="I714" s="29">
        <v>0</v>
      </c>
      <c r="J714" s="30"/>
      <c r="K714" s="29">
        <v>9468</v>
      </c>
      <c r="L714" s="30">
        <f>K714-(K714*5%)</f>
        <v>8994.6</v>
      </c>
      <c r="M714" s="30">
        <f>-1*(K714-L714)</f>
        <v>-473.39999999999964</v>
      </c>
      <c r="N714" s="31">
        <f>M714/K714</f>
        <v>-4.9999999999999961E-2</v>
      </c>
      <c r="O714" s="71" t="str">
        <f>TEXT((M714*-1),"# ##0,00 zł")</f>
        <v>473,40 zł</v>
      </c>
      <c r="P714" s="74">
        <v>342</v>
      </c>
      <c r="Q714" t="str">
        <f>"Zmniejszenie w dziale "&amp;B714&amp;" w rozdziale "&amp;D714&amp;" w paragrafie "&amp;F714&amp;" wydatku o "&amp;TEXT((M714*-1),"# ##0,00 zł")</f>
        <v>Zmniejszenie w dziale 926 w rozdziale 92601 w paragrafie 6010 wydatku o 473,40 zł</v>
      </c>
    </row>
    <row r="715" spans="1:17" ht="18" x14ac:dyDescent="0.35">
      <c r="A715" s="14">
        <v>711</v>
      </c>
      <c r="B715" s="15" t="s">
        <v>360</v>
      </c>
      <c r="C715" s="16" t="s">
        <v>361</v>
      </c>
      <c r="D715" s="68" t="str">
        <f>D714</f>
        <v>92601</v>
      </c>
      <c r="E715" s="26"/>
      <c r="F715" s="27" t="s">
        <v>20</v>
      </c>
      <c r="G715" s="28" t="s">
        <v>21</v>
      </c>
      <c r="H715" s="29">
        <v>77022.600000000006</v>
      </c>
      <c r="I715" s="29">
        <v>507626</v>
      </c>
      <c r="J715" s="30"/>
      <c r="K715" s="29">
        <v>820372.47</v>
      </c>
      <c r="L715" s="30">
        <f>K715</f>
        <v>820372.47</v>
      </c>
      <c r="M715" s="30">
        <f>-1*(K715-L715)</f>
        <v>0</v>
      </c>
      <c r="N715" s="31">
        <f>M715/K715</f>
        <v>0</v>
      </c>
      <c r="O715" s="71"/>
    </row>
    <row r="716" spans="1:17" ht="18" x14ac:dyDescent="0.35">
      <c r="A716" s="14">
        <v>712</v>
      </c>
      <c r="B716" s="15" t="s">
        <v>360</v>
      </c>
      <c r="C716" s="16" t="s">
        <v>361</v>
      </c>
      <c r="D716" s="68" t="str">
        <f>D715</f>
        <v>92601</v>
      </c>
      <c r="E716" s="26"/>
      <c r="F716" s="27" t="s">
        <v>95</v>
      </c>
      <c r="G716" s="28" t="s">
        <v>96</v>
      </c>
      <c r="H716" s="29">
        <v>11384</v>
      </c>
      <c r="I716" s="29">
        <v>22081.31</v>
      </c>
      <c r="J716" s="30"/>
      <c r="K716" s="29">
        <v>66000</v>
      </c>
      <c r="L716" s="30">
        <f>K716</f>
        <v>66000</v>
      </c>
      <c r="M716" s="30">
        <f>-1*(K716-L716)</f>
        <v>0</v>
      </c>
      <c r="N716" s="31">
        <f>M716/K716</f>
        <v>0</v>
      </c>
      <c r="O716" s="71"/>
    </row>
    <row r="717" spans="1:17" ht="22" x14ac:dyDescent="0.35">
      <c r="A717" s="14">
        <v>713</v>
      </c>
      <c r="B717" s="15" t="s">
        <v>360</v>
      </c>
      <c r="C717" s="16" t="s">
        <v>361</v>
      </c>
      <c r="D717" s="16" t="s">
        <v>364</v>
      </c>
      <c r="E717" s="23" t="s">
        <v>364</v>
      </c>
      <c r="F717" s="22"/>
      <c r="G717" s="23" t="s">
        <v>365</v>
      </c>
      <c r="H717" s="24">
        <f>SUM(H718:H742)</f>
        <v>2697800.9899999993</v>
      </c>
      <c r="I717" s="24">
        <f>SUM(I718:I742)</f>
        <v>3240710</v>
      </c>
      <c r="J717" s="25">
        <f>SUM(J718:J742)</f>
        <v>0</v>
      </c>
      <c r="K717" s="24">
        <f>SUM(K718:K742)</f>
        <v>3357824.05</v>
      </c>
      <c r="L717" s="25">
        <f>SUM(L718:L742)</f>
        <v>3219453.2974999994</v>
      </c>
      <c r="M717" s="25">
        <f>SUM(M718:M742)</f>
        <v>-138370.75250000006</v>
      </c>
      <c r="N717" s="25"/>
      <c r="O717" s="71"/>
    </row>
    <row r="718" spans="1:17" ht="18" x14ac:dyDescent="0.35">
      <c r="A718" s="14">
        <v>714</v>
      </c>
      <c r="B718" s="15" t="s">
        <v>360</v>
      </c>
      <c r="C718" s="16" t="s">
        <v>361</v>
      </c>
      <c r="D718" s="68" t="str">
        <f>D717</f>
        <v>92605</v>
      </c>
      <c r="E718" s="26"/>
      <c r="F718" s="50" t="s">
        <v>170</v>
      </c>
      <c r="G718" s="51" t="s">
        <v>171</v>
      </c>
      <c r="H718" s="52">
        <v>29940</v>
      </c>
      <c r="I718" s="52">
        <v>48000</v>
      </c>
      <c r="J718" s="33"/>
      <c r="K718" s="52">
        <v>49000</v>
      </c>
      <c r="L718" s="53">
        <f>K718</f>
        <v>49000</v>
      </c>
      <c r="M718" s="30">
        <f>-1*(K718-L718)</f>
        <v>0</v>
      </c>
      <c r="N718" s="31">
        <f>M718/K718</f>
        <v>0</v>
      </c>
      <c r="O718" s="71"/>
    </row>
    <row r="719" spans="1:17" x14ac:dyDescent="0.35">
      <c r="A719" s="14">
        <v>715</v>
      </c>
      <c r="B719" s="15" t="s">
        <v>360</v>
      </c>
      <c r="C719" s="16" t="s">
        <v>361</v>
      </c>
      <c r="D719" s="68" t="str">
        <f>D718</f>
        <v>92605</v>
      </c>
      <c r="E719" s="26"/>
      <c r="F719" s="50" t="s">
        <v>172</v>
      </c>
      <c r="G719" s="51" t="s">
        <v>173</v>
      </c>
      <c r="H719" s="52">
        <v>292667</v>
      </c>
      <c r="I719" s="52">
        <v>328000</v>
      </c>
      <c r="J719" s="33"/>
      <c r="K719" s="52">
        <v>345000</v>
      </c>
      <c r="L719" s="53">
        <f>K719</f>
        <v>345000</v>
      </c>
      <c r="M719" s="30">
        <f>-1*(K719-L719)</f>
        <v>0</v>
      </c>
      <c r="N719" s="31">
        <f>M719/K719</f>
        <v>0</v>
      </c>
      <c r="O719" s="71"/>
    </row>
    <row r="720" spans="1:17" ht="18" x14ac:dyDescent="0.35">
      <c r="A720" s="14">
        <v>716</v>
      </c>
      <c r="B720" s="15" t="s">
        <v>360</v>
      </c>
      <c r="C720" s="16" t="s">
        <v>361</v>
      </c>
      <c r="D720" s="68" t="str">
        <f>D719</f>
        <v>92605</v>
      </c>
      <c r="E720" s="26"/>
      <c r="F720" s="27" t="s">
        <v>116</v>
      </c>
      <c r="G720" s="28" t="s">
        <v>117</v>
      </c>
      <c r="H720" s="29">
        <v>3687.16</v>
      </c>
      <c r="I720" s="29">
        <v>4380</v>
      </c>
      <c r="J720" s="30"/>
      <c r="K720" s="29">
        <v>4380</v>
      </c>
      <c r="L720" s="30">
        <f>K720-(K720*5%)</f>
        <v>4161</v>
      </c>
      <c r="M720" s="30">
        <f>-1*(K720-L720)</f>
        <v>-219</v>
      </c>
      <c r="N720" s="31">
        <f>M720/K720</f>
        <v>-0.05</v>
      </c>
      <c r="O720" s="71" t="str">
        <f>TEXT((M720*-1),"# ##0,00 zł")</f>
        <v>219,00 zł</v>
      </c>
      <c r="P720" s="74">
        <v>343</v>
      </c>
      <c r="Q720" t="str">
        <f>"Zmniejszenie w dziale "&amp;B720&amp;" w rozdziale "&amp;D720&amp;" w paragrafie "&amp;F720&amp;" wydatku o "&amp;TEXT((M720*-1),"# ##0,00 zł")</f>
        <v>Zmniejszenie w dziale 926 w rozdziale 92605 w paragrafie 3020 wydatku o 219,00 zł</v>
      </c>
    </row>
    <row r="721" spans="1:17" x14ac:dyDescent="0.35">
      <c r="A721" s="14">
        <v>717</v>
      </c>
      <c r="B721" s="15" t="s">
        <v>360</v>
      </c>
      <c r="C721" s="16" t="s">
        <v>361</v>
      </c>
      <c r="D721" s="68" t="str">
        <f>D720</f>
        <v>92605</v>
      </c>
      <c r="E721" s="26"/>
      <c r="F721" s="27" t="s">
        <v>144</v>
      </c>
      <c r="G721" s="28" t="s">
        <v>145</v>
      </c>
      <c r="H721" s="29">
        <v>5500</v>
      </c>
      <c r="I721" s="29">
        <v>5500</v>
      </c>
      <c r="J721" s="30"/>
      <c r="K721" s="29">
        <v>5500</v>
      </c>
      <c r="L721" s="30">
        <f>K721-(K721*5%)</f>
        <v>5225</v>
      </c>
      <c r="M721" s="30">
        <f>-1*(K721-L721)</f>
        <v>-275</v>
      </c>
      <c r="N721" s="31">
        <f>M721/K721</f>
        <v>-0.05</v>
      </c>
      <c r="O721" s="71" t="str">
        <f>TEXT((M721*-1),"# ##0,00 zł")</f>
        <v>275,00 zł</v>
      </c>
      <c r="P721" s="74">
        <v>344</v>
      </c>
      <c r="Q721" t="str">
        <f>"Zmniejszenie w dziale "&amp;B721&amp;" w rozdziale "&amp;D721&amp;" w paragrafie "&amp;F721&amp;" wydatku o "&amp;TEXT((M721*-1),"# ##0,00 zł")</f>
        <v>Zmniejszenie w dziale 926 w rozdziale 92605 w paragrafie 3040 wydatku o 275,00 zł</v>
      </c>
    </row>
    <row r="722" spans="1:17" ht="22" x14ac:dyDescent="0.35">
      <c r="A722" s="14">
        <v>718</v>
      </c>
      <c r="B722" s="15" t="s">
        <v>360</v>
      </c>
      <c r="C722" s="16" t="s">
        <v>361</v>
      </c>
      <c r="D722" s="68" t="str">
        <f>D721</f>
        <v>92605</v>
      </c>
      <c r="E722" s="26"/>
      <c r="F722" s="50" t="s">
        <v>289</v>
      </c>
      <c r="G722" s="51" t="s">
        <v>290</v>
      </c>
      <c r="H722" s="52">
        <v>12750</v>
      </c>
      <c r="I722" s="52">
        <v>29500</v>
      </c>
      <c r="J722" s="33"/>
      <c r="K722" s="52">
        <v>29500</v>
      </c>
      <c r="L722" s="53">
        <f>K722</f>
        <v>29500</v>
      </c>
      <c r="M722" s="30">
        <f>-1*(K722-L722)</f>
        <v>0</v>
      </c>
      <c r="N722" s="31">
        <f>M722/K722</f>
        <v>0</v>
      </c>
      <c r="O722" s="71"/>
    </row>
    <row r="723" spans="1:17" x14ac:dyDescent="0.35">
      <c r="A723" s="14">
        <v>719</v>
      </c>
      <c r="B723" s="15" t="s">
        <v>360</v>
      </c>
      <c r="C723" s="16" t="s">
        <v>361</v>
      </c>
      <c r="D723" s="68" t="str">
        <f>D722</f>
        <v>92605</v>
      </c>
      <c r="E723" s="26"/>
      <c r="F723" s="27" t="s">
        <v>108</v>
      </c>
      <c r="G723" s="28" t="s">
        <v>109</v>
      </c>
      <c r="H723" s="29">
        <v>945961.29</v>
      </c>
      <c r="I723" s="29">
        <v>1138350</v>
      </c>
      <c r="J723" s="30"/>
      <c r="K723" s="29">
        <v>1213106</v>
      </c>
      <c r="L723" s="30">
        <f>K723-(K723*5%)</f>
        <v>1152450.7</v>
      </c>
      <c r="M723" s="30">
        <f>-1*(K723-L723)</f>
        <v>-60655.300000000047</v>
      </c>
      <c r="N723" s="31">
        <f>M723/K723</f>
        <v>-5.0000000000000037E-2</v>
      </c>
      <c r="O723" s="71" t="str">
        <f>TEXT((M723*-1),"# ##0,00 zł")</f>
        <v>60 655,30 zł</v>
      </c>
      <c r="P723" s="74">
        <v>345</v>
      </c>
      <c r="Q723" t="str">
        <f>"Zmniejszenie w dziale "&amp;B723&amp;" w rozdziale "&amp;D723&amp;" w paragrafie "&amp;F723&amp;" wydatku o "&amp;TEXT((M723*-1),"# ##0,00 zł")</f>
        <v>Zmniejszenie w dziale 926 w rozdziale 92605 w paragrafie 4010 wydatku o 60 655,30 zł</v>
      </c>
    </row>
    <row r="724" spans="1:17" ht="54" x14ac:dyDescent="0.35">
      <c r="A724" s="14">
        <v>720</v>
      </c>
      <c r="B724" s="15" t="s">
        <v>360</v>
      </c>
      <c r="C724" s="16" t="s">
        <v>361</v>
      </c>
      <c r="D724" s="68" t="str">
        <f>D723</f>
        <v>92605</v>
      </c>
      <c r="E724" s="26"/>
      <c r="F724" s="27" t="s">
        <v>118</v>
      </c>
      <c r="G724" s="28" t="s">
        <v>119</v>
      </c>
      <c r="H724" s="29">
        <v>61696.12</v>
      </c>
      <c r="I724" s="29">
        <v>85220</v>
      </c>
      <c r="J724" s="30"/>
      <c r="K724" s="29">
        <v>96769</v>
      </c>
      <c r="L724" s="30">
        <f>K724-(K724*5%)</f>
        <v>91930.55</v>
      </c>
      <c r="M724" s="30">
        <f>-1*(K724-L724)</f>
        <v>-4838.4499999999971</v>
      </c>
      <c r="N724" s="31">
        <f>M724/K724</f>
        <v>-4.9999999999999968E-2</v>
      </c>
      <c r="O724" s="71" t="str">
        <f>TEXT((M724*-1),"# ##0,00 zł")</f>
        <v>4 838,45 zł</v>
      </c>
      <c r="P724" s="74">
        <v>346</v>
      </c>
      <c r="Q724" t="str">
        <f>"Zmniejszenie w dziale "&amp;B724&amp;" w rozdziale "&amp;D724&amp;" w paragrafie "&amp;F724&amp;" wydatku o "&amp;TEXT((M724*-1),"# ##0,00 zł")</f>
        <v>Zmniejszenie w dziale 926 w rozdziale 92605 w paragrafie 4040 wydatku o 4 838,45 zł</v>
      </c>
    </row>
    <row r="725" spans="1:17" x14ac:dyDescent="0.35">
      <c r="A725" s="14">
        <v>721</v>
      </c>
      <c r="B725" s="15" t="s">
        <v>360</v>
      </c>
      <c r="C725" s="16" t="s">
        <v>361</v>
      </c>
      <c r="D725" s="68" t="str">
        <f>D724</f>
        <v>92605</v>
      </c>
      <c r="E725" s="26"/>
      <c r="F725" s="27" t="s">
        <v>366</v>
      </c>
      <c r="G725" s="28" t="s">
        <v>367</v>
      </c>
      <c r="H725" s="29">
        <v>1525.31</v>
      </c>
      <c r="I725" s="29">
        <v>7240</v>
      </c>
      <c r="J725" s="30"/>
      <c r="K725" s="29">
        <v>7240</v>
      </c>
      <c r="L725" s="30">
        <f>K725-(K725*5%)</f>
        <v>6878</v>
      </c>
      <c r="M725" s="30">
        <f>-1*(K725-L725)</f>
        <v>-362</v>
      </c>
      <c r="N725" s="31">
        <f>M725/K725</f>
        <v>-0.05</v>
      </c>
      <c r="O725" s="71" t="str">
        <f>TEXT((M725*-1),"# ##0,00 zł")</f>
        <v>362,00 zł</v>
      </c>
      <c r="P725" s="74">
        <v>347</v>
      </c>
      <c r="Q725" t="str">
        <f>"Zmniejszenie w dziale "&amp;B725&amp;" w rozdziale "&amp;D725&amp;" w paragrafie "&amp;F725&amp;" wydatku o "&amp;TEXT((M725*-1),"# ##0,00 zł")</f>
        <v>Zmniejszenie w dziale 926 w rozdziale 92605 w paragrafie 4090 wydatku o 362,00 zł</v>
      </c>
    </row>
    <row r="726" spans="1:17" x14ac:dyDescent="0.35">
      <c r="A726" s="14">
        <v>722</v>
      </c>
      <c r="B726" s="15" t="s">
        <v>360</v>
      </c>
      <c r="C726" s="16" t="s">
        <v>361</v>
      </c>
      <c r="D726" s="68" t="str">
        <f>D725</f>
        <v>92605</v>
      </c>
      <c r="E726" s="26"/>
      <c r="F726" s="27" t="s">
        <v>32</v>
      </c>
      <c r="G726" s="28" t="s">
        <v>33</v>
      </c>
      <c r="H726" s="29">
        <v>188426.49</v>
      </c>
      <c r="I726" s="29">
        <v>241450</v>
      </c>
      <c r="J726" s="30"/>
      <c r="K726" s="29">
        <v>232633</v>
      </c>
      <c r="L726" s="30">
        <f>K726-(K726*5%)</f>
        <v>221001.35</v>
      </c>
      <c r="M726" s="30">
        <f>-1*(K726-L726)</f>
        <v>-11631.649999999994</v>
      </c>
      <c r="N726" s="31">
        <f>M726/K726</f>
        <v>-4.9999999999999975E-2</v>
      </c>
      <c r="O726" s="71" t="str">
        <f>TEXT((M726*-1),"# ##0,00 zł")</f>
        <v>11 631,65 zł</v>
      </c>
      <c r="P726" s="74">
        <v>348</v>
      </c>
      <c r="Q726" t="str">
        <f>"Zmniejszenie w dziale "&amp;B726&amp;" w rozdziale "&amp;D726&amp;" w paragrafie "&amp;F726&amp;" wydatku o "&amp;TEXT((M726*-1),"# ##0,00 zł")</f>
        <v>Zmniejszenie w dziale 926 w rozdziale 92605 w paragrafie 4110 wydatku o 11 631,65 zł</v>
      </c>
    </row>
    <row r="727" spans="1:17" ht="44" x14ac:dyDescent="0.35">
      <c r="A727" s="14">
        <v>723</v>
      </c>
      <c r="B727" s="15" t="s">
        <v>360</v>
      </c>
      <c r="C727" s="16" t="s">
        <v>361</v>
      </c>
      <c r="D727" s="68" t="str">
        <f>D726</f>
        <v>92605</v>
      </c>
      <c r="E727" s="26"/>
      <c r="F727" s="27" t="s">
        <v>34</v>
      </c>
      <c r="G727" s="28" t="s">
        <v>35</v>
      </c>
      <c r="H727" s="29">
        <v>21450.18</v>
      </c>
      <c r="I727" s="29">
        <v>32690</v>
      </c>
      <c r="J727" s="30"/>
      <c r="K727" s="29">
        <v>32091</v>
      </c>
      <c r="L727" s="30">
        <f>K727-(K727*5%)</f>
        <v>30486.45</v>
      </c>
      <c r="M727" s="30">
        <f>-1*(K727-L727)</f>
        <v>-1604.5499999999993</v>
      </c>
      <c r="N727" s="31">
        <f>M727/K727</f>
        <v>-4.9999999999999975E-2</v>
      </c>
      <c r="O727" s="71" t="str">
        <f>TEXT((M727*-1),"# ##0,00 zł")</f>
        <v>1 604,55 zł</v>
      </c>
      <c r="P727" s="74">
        <v>349</v>
      </c>
      <c r="Q727" t="str">
        <f>"Zmniejszenie w dziale "&amp;B727&amp;" w rozdziale "&amp;D727&amp;" w paragrafie "&amp;F727&amp;" wydatku o "&amp;TEXT((M727*-1),"# ##0,00 zł")</f>
        <v>Zmniejszenie w dziale 926 w rozdziale 92605 w paragrafie 4120 wydatku o 1 604,55 zł</v>
      </c>
    </row>
    <row r="728" spans="1:17" ht="22" x14ac:dyDescent="0.35">
      <c r="A728" s="14">
        <v>724</v>
      </c>
      <c r="B728" s="15" t="s">
        <v>360</v>
      </c>
      <c r="C728" s="16" t="s">
        <v>361</v>
      </c>
      <c r="D728" s="68" t="str">
        <f>D727</f>
        <v>92605</v>
      </c>
      <c r="E728" s="26"/>
      <c r="F728" s="27" t="s">
        <v>36</v>
      </c>
      <c r="G728" s="28" t="s">
        <v>37</v>
      </c>
      <c r="H728" s="29">
        <v>269947.86</v>
      </c>
      <c r="I728" s="29">
        <v>330298</v>
      </c>
      <c r="J728" s="30"/>
      <c r="K728" s="29">
        <v>350871.92</v>
      </c>
      <c r="L728" s="30">
        <f>K728-(K728*5%)</f>
        <v>333328.32399999996</v>
      </c>
      <c r="M728" s="30">
        <f>-1*(K728-L728)</f>
        <v>-17543.59600000002</v>
      </c>
      <c r="N728" s="31">
        <f>M728/K728</f>
        <v>-5.0000000000000058E-2</v>
      </c>
      <c r="O728" s="71" t="str">
        <f>TEXT((M728*-1),"# ##0,00 zł")</f>
        <v>17 543,60 zł</v>
      </c>
      <c r="P728" s="74">
        <v>350</v>
      </c>
      <c r="Q728" t="str">
        <f>"Zmniejszenie w dziale "&amp;B728&amp;" w rozdziale "&amp;D728&amp;" w paragrafie "&amp;F728&amp;" wydatku o "&amp;TEXT((M728*-1),"# ##0,00 zł")</f>
        <v>Zmniejszenie w dziale 926 w rozdziale 92605 w paragrafie 4170 wydatku o 17 543,60 zł</v>
      </c>
    </row>
    <row r="729" spans="1:17" x14ac:dyDescent="0.35">
      <c r="A729" s="14">
        <v>725</v>
      </c>
      <c r="B729" s="15" t="s">
        <v>360</v>
      </c>
      <c r="C729" s="16" t="s">
        <v>361</v>
      </c>
      <c r="D729" s="68" t="str">
        <f>D728</f>
        <v>92605</v>
      </c>
      <c r="E729" s="26"/>
      <c r="F729" s="27" t="s">
        <v>72</v>
      </c>
      <c r="G729" s="28" t="s">
        <v>73</v>
      </c>
      <c r="H729" s="29">
        <v>140910.29</v>
      </c>
      <c r="I729" s="29">
        <v>148540</v>
      </c>
      <c r="J729" s="30"/>
      <c r="K729" s="29">
        <v>135109</v>
      </c>
      <c r="L729" s="30">
        <f>K729-(K729*5%)</f>
        <v>128353.55</v>
      </c>
      <c r="M729" s="30">
        <f>-1*(K729-L729)</f>
        <v>-6755.4499999999971</v>
      </c>
      <c r="N729" s="31">
        <f>M729/K729</f>
        <v>-4.9999999999999975E-2</v>
      </c>
      <c r="O729" s="71" t="str">
        <f>TEXT((M729*-1),"# ##0,00 zł")</f>
        <v>6 755,45 zł</v>
      </c>
      <c r="P729" s="74">
        <v>351</v>
      </c>
      <c r="Q729" t="str">
        <f>"Zmniejszenie w dziale "&amp;B729&amp;" w rozdziale "&amp;D729&amp;" w paragrafie "&amp;F729&amp;" wydatku o "&amp;TEXT((M729*-1),"# ##0,00 zł")</f>
        <v>Zmniejszenie w dziale 926 w rozdziale 92605 w paragrafie 4210 wydatku o 6 755,45 zł</v>
      </c>
    </row>
    <row r="730" spans="1:17" x14ac:dyDescent="0.35">
      <c r="A730" s="14">
        <v>726</v>
      </c>
      <c r="B730" s="15" t="s">
        <v>360</v>
      </c>
      <c r="C730" s="16" t="s">
        <v>361</v>
      </c>
      <c r="D730" s="68" t="str">
        <f>D729</f>
        <v>92605</v>
      </c>
      <c r="E730" s="26"/>
      <c r="F730" s="27" t="s">
        <v>82</v>
      </c>
      <c r="G730" s="28" t="s">
        <v>83</v>
      </c>
      <c r="H730" s="29">
        <v>157833.38</v>
      </c>
      <c r="I730" s="29">
        <v>196700</v>
      </c>
      <c r="J730" s="30"/>
      <c r="K730" s="29">
        <v>206535</v>
      </c>
      <c r="L730" s="30">
        <f>K730-(K730*5%)</f>
        <v>196208.25</v>
      </c>
      <c r="M730" s="30">
        <f>-1*(K730-L730)</f>
        <v>-10326.75</v>
      </c>
      <c r="N730" s="31">
        <f>M730/K730</f>
        <v>-0.05</v>
      </c>
      <c r="O730" s="71" t="str">
        <f>TEXT((M730*-1),"# ##0,00 zł")</f>
        <v>10 326,75 zł</v>
      </c>
      <c r="P730" s="74">
        <v>352</v>
      </c>
      <c r="Q730" t="str">
        <f>"Zmniejszenie w dziale "&amp;B730&amp;" w rozdziale "&amp;D730&amp;" w paragrafie "&amp;F730&amp;" wydatku o "&amp;TEXT((M730*-1),"# ##0,00 zł")</f>
        <v>Zmniejszenie w dziale 926 w rozdziale 92605 w paragrafie 4260 wydatku o 10 326,75 zł</v>
      </c>
    </row>
    <row r="731" spans="1:17" x14ac:dyDescent="0.35">
      <c r="A731" s="14">
        <v>727</v>
      </c>
      <c r="B731" s="15" t="s">
        <v>360</v>
      </c>
      <c r="C731" s="16" t="s">
        <v>361</v>
      </c>
      <c r="D731" s="68" t="str">
        <f>D730</f>
        <v>92605</v>
      </c>
      <c r="E731" s="26"/>
      <c r="F731" s="27" t="s">
        <v>18</v>
      </c>
      <c r="G731" s="28" t="s">
        <v>19</v>
      </c>
      <c r="H731" s="29">
        <v>76198.649999999994</v>
      </c>
      <c r="I731" s="29">
        <v>64100</v>
      </c>
      <c r="J731" s="30"/>
      <c r="K731" s="29">
        <v>67349</v>
      </c>
      <c r="L731" s="30">
        <f>K731-(K731*5%)</f>
        <v>63981.55</v>
      </c>
      <c r="M731" s="30">
        <f>-1*(K731-L731)</f>
        <v>-3367.4499999999971</v>
      </c>
      <c r="N731" s="31">
        <f>M731/K731</f>
        <v>-4.9999999999999954E-2</v>
      </c>
      <c r="O731" s="71" t="str">
        <f>TEXT((M731*-1),"# ##0,00 zł")</f>
        <v>3 367,45 zł</v>
      </c>
      <c r="P731" s="74">
        <v>353</v>
      </c>
      <c r="Q731" t="str">
        <f>"Zmniejszenie w dziale "&amp;B731&amp;" w rozdziale "&amp;D731&amp;" w paragrafie "&amp;F731&amp;" wydatku o "&amp;TEXT((M731*-1),"# ##0,00 zł")</f>
        <v>Zmniejszenie w dziale 926 w rozdziale 92605 w paragrafie 4270 wydatku o 3 367,45 zł</v>
      </c>
    </row>
    <row r="732" spans="1:17" x14ac:dyDescent="0.35">
      <c r="A732" s="14">
        <v>728</v>
      </c>
      <c r="B732" s="15" t="s">
        <v>360</v>
      </c>
      <c r="C732" s="16" t="s">
        <v>361</v>
      </c>
      <c r="D732" s="68" t="str">
        <f>D731</f>
        <v>92605</v>
      </c>
      <c r="E732" s="26"/>
      <c r="F732" s="27" t="s">
        <v>124</v>
      </c>
      <c r="G732" s="28" t="s">
        <v>125</v>
      </c>
      <c r="H732" s="29">
        <v>1270</v>
      </c>
      <c r="I732" s="29">
        <v>4000</v>
      </c>
      <c r="J732" s="30"/>
      <c r="K732" s="29">
        <v>3929</v>
      </c>
      <c r="L732" s="30">
        <f>K732-(K732*5%)</f>
        <v>3732.55</v>
      </c>
      <c r="M732" s="30">
        <f>-1*(K732-L732)</f>
        <v>-196.44999999999982</v>
      </c>
      <c r="N732" s="31">
        <f>M732/K732</f>
        <v>-4.9999999999999954E-2</v>
      </c>
      <c r="O732" s="71" t="str">
        <f>TEXT((M732*-1),"# ##0,00 zł")</f>
        <v>196,45 zł</v>
      </c>
      <c r="P732" s="74">
        <v>354</v>
      </c>
      <c r="Q732" t="str">
        <f>"Zmniejszenie w dziale "&amp;B732&amp;" w rozdziale "&amp;D732&amp;" w paragrafie "&amp;F732&amp;" wydatku o "&amp;TEXT((M732*-1),"# ##0,00 zł")</f>
        <v>Zmniejszenie w dziale 926 w rozdziale 92605 w paragrafie 4280 wydatku o 196,45 zł</v>
      </c>
    </row>
    <row r="733" spans="1:17" ht="18" x14ac:dyDescent="0.35">
      <c r="A733" s="14">
        <v>729</v>
      </c>
      <c r="B733" s="15" t="s">
        <v>360</v>
      </c>
      <c r="C733" s="16" t="s">
        <v>361</v>
      </c>
      <c r="D733" s="68" t="str">
        <f>D732</f>
        <v>92605</v>
      </c>
      <c r="E733" s="26"/>
      <c r="F733" s="27" t="s">
        <v>44</v>
      </c>
      <c r="G733" s="28" t="s">
        <v>15</v>
      </c>
      <c r="H733" s="29">
        <v>220921.78</v>
      </c>
      <c r="I733" s="29">
        <v>285040</v>
      </c>
      <c r="J733" s="30"/>
      <c r="K733" s="29">
        <v>325053.90000000002</v>
      </c>
      <c r="L733" s="30">
        <f>K733-(K733*5%)</f>
        <v>308801.20500000002</v>
      </c>
      <c r="M733" s="30">
        <f>-1*(K733-L733)</f>
        <v>-16252.695000000007</v>
      </c>
      <c r="N733" s="31">
        <f>M733/K733</f>
        <v>-5.0000000000000017E-2</v>
      </c>
      <c r="O733" s="71" t="str">
        <f>TEXT((M733*-1),"# ##0,00 zł")</f>
        <v>16 252,70 zł</v>
      </c>
      <c r="P733" s="74">
        <v>355</v>
      </c>
      <c r="Q733" t="str">
        <f>"Zmniejszenie w dziale "&amp;B733&amp;" w rozdziale "&amp;D733&amp;" w paragrafie "&amp;F733&amp;" wydatku o "&amp;TEXT((M733*-1),"# ##0,00 zł")</f>
        <v>Zmniejszenie w dziale 926 w rozdziale 92605 w paragrafie 4300 wydatku o 16 252,70 zł</v>
      </c>
    </row>
    <row r="734" spans="1:17" x14ac:dyDescent="0.35">
      <c r="A734" s="14">
        <v>730</v>
      </c>
      <c r="B734" s="15" t="s">
        <v>360</v>
      </c>
      <c r="C734" s="16" t="s">
        <v>361</v>
      </c>
      <c r="D734" s="68" t="str">
        <f>D733</f>
        <v>92605</v>
      </c>
      <c r="E734" s="26"/>
      <c r="F734" s="27" t="s">
        <v>126</v>
      </c>
      <c r="G734" s="28" t="s">
        <v>127</v>
      </c>
      <c r="H734" s="29">
        <v>17281.07</v>
      </c>
      <c r="I734" s="29">
        <v>19200</v>
      </c>
      <c r="J734" s="30"/>
      <c r="K734" s="29">
        <v>10950</v>
      </c>
      <c r="L734" s="30">
        <f>K734-(K734*5%)</f>
        <v>10402.5</v>
      </c>
      <c r="M734" s="30">
        <f>-1*(K734-L734)</f>
        <v>-547.5</v>
      </c>
      <c r="N734" s="31">
        <f>M734/K734</f>
        <v>-0.05</v>
      </c>
      <c r="O734" s="71" t="str">
        <f>TEXT((M734*-1),"# ##0,00 zł")</f>
        <v>547,50 zł</v>
      </c>
      <c r="P734" s="74">
        <v>356</v>
      </c>
      <c r="Q734" t="str">
        <f>"Zmniejszenie w dziale "&amp;B734&amp;" w rozdziale "&amp;D734&amp;" w paragrafie "&amp;F734&amp;" wydatku o "&amp;TEXT((M734*-1),"# ##0,00 zł")</f>
        <v>Zmniejszenie w dziale 926 w rozdziale 92605 w paragrafie 4360 wydatku o 547,50 zł</v>
      </c>
    </row>
    <row r="735" spans="1:17" x14ac:dyDescent="0.35">
      <c r="A735" s="14">
        <v>731</v>
      </c>
      <c r="B735" s="15" t="s">
        <v>360</v>
      </c>
      <c r="C735" s="16" t="s">
        <v>361</v>
      </c>
      <c r="D735" s="68" t="str">
        <f>D734</f>
        <v>92605</v>
      </c>
      <c r="E735" s="26"/>
      <c r="F735" s="27" t="s">
        <v>130</v>
      </c>
      <c r="G735" s="28" t="s">
        <v>131</v>
      </c>
      <c r="H735" s="29">
        <v>5525.61</v>
      </c>
      <c r="I735" s="29">
        <v>6200</v>
      </c>
      <c r="J735" s="30"/>
      <c r="K735" s="29">
        <v>7263</v>
      </c>
      <c r="L735" s="30">
        <f>K735-(K735*5%)</f>
        <v>6899.85</v>
      </c>
      <c r="M735" s="30">
        <f>-1*(K735-L735)</f>
        <v>-363.14999999999964</v>
      </c>
      <c r="N735" s="31">
        <f>M735/K735</f>
        <v>-4.9999999999999947E-2</v>
      </c>
      <c r="O735" s="71" t="str">
        <f>TEXT((M735*-1),"# ##0,00 zł")</f>
        <v>363,15 zł</v>
      </c>
      <c r="P735" s="74">
        <v>357</v>
      </c>
      <c r="Q735" t="str">
        <f>"Zmniejszenie w dziale "&amp;B735&amp;" w rozdziale "&amp;D735&amp;" w paragrafie "&amp;F735&amp;" wydatku o "&amp;TEXT((M735*-1),"# ##0,00 zł")</f>
        <v>Zmniejszenie w dziale 926 w rozdziale 92605 w paragrafie 4410 wydatku o 363,15 zł</v>
      </c>
    </row>
    <row r="736" spans="1:17" ht="18" x14ac:dyDescent="0.35">
      <c r="A736" s="14">
        <v>732</v>
      </c>
      <c r="B736" s="15" t="s">
        <v>360</v>
      </c>
      <c r="C736" s="16" t="s">
        <v>361</v>
      </c>
      <c r="D736" s="68" t="str">
        <f>D735</f>
        <v>92605</v>
      </c>
      <c r="E736" s="26"/>
      <c r="F736" s="27" t="s">
        <v>132</v>
      </c>
      <c r="G736" s="28" t="s">
        <v>133</v>
      </c>
      <c r="H736" s="29">
        <v>0</v>
      </c>
      <c r="I736" s="29">
        <v>550</v>
      </c>
      <c r="J736" s="30"/>
      <c r="K736" s="29">
        <v>550</v>
      </c>
      <c r="L736" s="30">
        <f>K736-(K736*5%)</f>
        <v>522.5</v>
      </c>
      <c r="M736" s="30">
        <f>-1*(K736-L736)</f>
        <v>-27.5</v>
      </c>
      <c r="N736" s="31">
        <f>M736/K736</f>
        <v>-0.05</v>
      </c>
      <c r="O736" s="71" t="str">
        <f>TEXT((M736*-1),"# ##0,00 zł")</f>
        <v>27,50 zł</v>
      </c>
      <c r="P736" s="74">
        <v>358</v>
      </c>
      <c r="Q736" t="str">
        <f>"Zmniejszenie w dziale "&amp;B736&amp;" w rozdziale "&amp;D736&amp;" w paragrafie "&amp;F736&amp;" wydatku o "&amp;TEXT((M736*-1),"# ##0,00 zł")</f>
        <v>Zmniejszenie w dziale 926 w rozdziale 92605 w paragrafie 4420 wydatku o 27,50 zł</v>
      </c>
    </row>
    <row r="737" spans="1:17" ht="18" x14ac:dyDescent="0.35">
      <c r="A737" s="14">
        <v>733</v>
      </c>
      <c r="B737" s="15" t="s">
        <v>360</v>
      </c>
      <c r="C737" s="16" t="s">
        <v>361</v>
      </c>
      <c r="D737" s="68" t="str">
        <f>D736</f>
        <v>92605</v>
      </c>
      <c r="E737" s="26"/>
      <c r="F737" s="27" t="s">
        <v>38</v>
      </c>
      <c r="G737" s="28" t="s">
        <v>39</v>
      </c>
      <c r="H737" s="29">
        <v>23399.8</v>
      </c>
      <c r="I737" s="29">
        <v>9400</v>
      </c>
      <c r="J737" s="30"/>
      <c r="K737" s="29">
        <v>9870</v>
      </c>
      <c r="L737" s="30">
        <f>K737-(K737*5%)</f>
        <v>9376.5</v>
      </c>
      <c r="M737" s="30">
        <f>-1*(K737-L737)</f>
        <v>-493.5</v>
      </c>
      <c r="N737" s="31">
        <f>M737/K737</f>
        <v>-0.05</v>
      </c>
      <c r="O737" s="71" t="str">
        <f>TEXT((M737*-1),"# ##0,00 zł")</f>
        <v>493,50 zł</v>
      </c>
      <c r="P737" s="74">
        <v>359</v>
      </c>
      <c r="Q737" t="str">
        <f>"Zmniejszenie w dziale "&amp;B737&amp;" w rozdziale "&amp;D737&amp;" w paragrafie "&amp;F737&amp;" wydatku o "&amp;TEXT((M737*-1),"# ##0,00 zł")</f>
        <v>Zmniejszenie w dziale 926 w rozdziale 92605 w paragrafie 4430 wydatku o 493,50 zł</v>
      </c>
    </row>
    <row r="738" spans="1:17" ht="22" x14ac:dyDescent="0.35">
      <c r="A738" s="14">
        <v>734</v>
      </c>
      <c r="B738" s="15" t="s">
        <v>360</v>
      </c>
      <c r="C738" s="16" t="s">
        <v>361</v>
      </c>
      <c r="D738" s="68" t="str">
        <f>D737</f>
        <v>92605</v>
      </c>
      <c r="E738" s="26"/>
      <c r="F738" s="27" t="s">
        <v>134</v>
      </c>
      <c r="G738" s="28" t="s">
        <v>135</v>
      </c>
      <c r="H738" s="29">
        <v>27670</v>
      </c>
      <c r="I738" s="29">
        <v>28400</v>
      </c>
      <c r="J738" s="30"/>
      <c r="K738" s="29">
        <v>29102</v>
      </c>
      <c r="L738" s="30">
        <f>K738-(K738*5%)</f>
        <v>27646.9</v>
      </c>
      <c r="M738" s="30">
        <f>-1*(K738-L738)</f>
        <v>-1455.0999999999985</v>
      </c>
      <c r="N738" s="31">
        <f>M738/K738</f>
        <v>-4.9999999999999947E-2</v>
      </c>
      <c r="O738" s="71" t="str">
        <f>TEXT((M738*-1),"# ##0,00 zł")</f>
        <v>1 455,10 zł</v>
      </c>
      <c r="P738" s="74">
        <v>360</v>
      </c>
      <c r="Q738" t="str">
        <f>"Zmniejszenie w dziale "&amp;B738&amp;" w rozdziale "&amp;D738&amp;" w paragrafie "&amp;F738&amp;" wydatku o "&amp;TEXT((M738*-1),"# ##0,00 zł")</f>
        <v>Zmniejszenie w dziale 926 w rozdziale 92605 w paragrafie 4440 wydatku o 1 455,10 zł</v>
      </c>
    </row>
    <row r="739" spans="1:17" ht="63" x14ac:dyDescent="0.35">
      <c r="A739" s="14">
        <v>735</v>
      </c>
      <c r="B739" s="15" t="s">
        <v>360</v>
      </c>
      <c r="C739" s="16" t="s">
        <v>361</v>
      </c>
      <c r="D739" s="68" t="str">
        <f>D738</f>
        <v>92605</v>
      </c>
      <c r="E739" s="26"/>
      <c r="F739" s="27" t="s">
        <v>153</v>
      </c>
      <c r="G739" s="28" t="s">
        <v>84</v>
      </c>
      <c r="H739" s="29">
        <v>161188</v>
      </c>
      <c r="I739" s="29">
        <v>207452</v>
      </c>
      <c r="J739" s="30"/>
      <c r="K739" s="29">
        <v>166909</v>
      </c>
      <c r="L739" s="30">
        <f>K739</f>
        <v>166909</v>
      </c>
      <c r="M739" s="30">
        <f>-1*(K739-L739)</f>
        <v>0</v>
      </c>
      <c r="N739" s="31">
        <f>M739/K739</f>
        <v>0</v>
      </c>
      <c r="O739" s="71"/>
    </row>
    <row r="740" spans="1:17" ht="36" x14ac:dyDescent="0.35">
      <c r="A740" s="14">
        <v>736</v>
      </c>
      <c r="B740" s="15" t="s">
        <v>360</v>
      </c>
      <c r="C740" s="16" t="s">
        <v>361</v>
      </c>
      <c r="D740" s="68" t="str">
        <f>D739</f>
        <v>92605</v>
      </c>
      <c r="E740" s="26"/>
      <c r="F740" s="27" t="s">
        <v>136</v>
      </c>
      <c r="G740" s="28" t="s">
        <v>137</v>
      </c>
      <c r="H740" s="29">
        <v>7070</v>
      </c>
      <c r="I740" s="29">
        <v>7500</v>
      </c>
      <c r="J740" s="30"/>
      <c r="K740" s="29">
        <v>8000</v>
      </c>
      <c r="L740" s="30">
        <f>K740-(K740*5%)</f>
        <v>7600</v>
      </c>
      <c r="M740" s="30">
        <f>-1*(K740-L740)</f>
        <v>-400</v>
      </c>
      <c r="N740" s="31">
        <f>M740/K740</f>
        <v>-0.05</v>
      </c>
      <c r="O740" s="71" t="str">
        <f>TEXT((M740*-1),"# ##0,00 zł")</f>
        <v>400,00 zł</v>
      </c>
      <c r="P740" s="74">
        <v>361</v>
      </c>
      <c r="Q740" t="str">
        <f>"Zmniejszenie w dziale "&amp;B740&amp;" w rozdziale "&amp;D740&amp;" w paragrafie "&amp;F740&amp;" wydatku o "&amp;TEXT((M740*-1),"# ##0,00 zł")</f>
        <v>Zmniejszenie w dziale 926 w rozdziale 92605 w paragrafie 4700 wydatku o 400,00 zł</v>
      </c>
    </row>
    <row r="741" spans="1:17" x14ac:dyDescent="0.35">
      <c r="A741" s="14">
        <v>737</v>
      </c>
      <c r="B741" s="15" t="s">
        <v>360</v>
      </c>
      <c r="C741" s="16" t="s">
        <v>361</v>
      </c>
      <c r="D741" s="68" t="str">
        <f>D740</f>
        <v>92605</v>
      </c>
      <c r="E741" s="26"/>
      <c r="F741" s="27" t="s">
        <v>138</v>
      </c>
      <c r="G741" s="28" t="s">
        <v>139</v>
      </c>
      <c r="H741" s="29">
        <v>0</v>
      </c>
      <c r="I741" s="29">
        <v>13000</v>
      </c>
      <c r="J741" s="30"/>
      <c r="K741" s="29">
        <v>21113.23</v>
      </c>
      <c r="L741" s="30">
        <f>K741-(K741*5%)</f>
        <v>20057.568500000001</v>
      </c>
      <c r="M741" s="30">
        <f>-1*(K741-L741)</f>
        <v>-1055.6614999999983</v>
      </c>
      <c r="N741" s="31">
        <f>M741/K741</f>
        <v>-4.999999999999992E-2</v>
      </c>
      <c r="O741" s="71" t="str">
        <f>TEXT((M741*-1),"# ##0,00 zł")</f>
        <v>1 055,66 zł</v>
      </c>
      <c r="P741" s="74">
        <v>362</v>
      </c>
      <c r="Q741" t="str">
        <f>"Zmniejszenie w dziale "&amp;B741&amp;" w rozdziale "&amp;D741&amp;" w paragrafie "&amp;F741&amp;" wydatku o "&amp;TEXT((M741*-1),"# ##0,00 zł")</f>
        <v>Zmniejszenie w dziale 926 w rozdziale 92605 w paragrafie 4710 wydatku o 1 055,66 zł</v>
      </c>
    </row>
    <row r="742" spans="1:17" x14ac:dyDescent="0.35">
      <c r="A742" s="14">
        <v>738</v>
      </c>
      <c r="B742" s="15" t="s">
        <v>360</v>
      </c>
      <c r="C742" s="16" t="s">
        <v>361</v>
      </c>
      <c r="D742" s="68" t="str">
        <f>D741</f>
        <v>92605</v>
      </c>
      <c r="E742" s="26"/>
      <c r="F742" s="27" t="s">
        <v>20</v>
      </c>
      <c r="G742" s="28" t="s">
        <v>21</v>
      </c>
      <c r="H742" s="29">
        <v>24981</v>
      </c>
      <c r="I742" s="29">
        <v>0</v>
      </c>
      <c r="J742" s="30"/>
      <c r="K742" s="29">
        <v>0</v>
      </c>
      <c r="L742" s="30">
        <f>K742</f>
        <v>0</v>
      </c>
      <c r="M742" s="30">
        <f>-1*(K742-L742)</f>
        <v>0</v>
      </c>
      <c r="N742" s="31" t="e">
        <f>M742/K742</f>
        <v>#DIV/0!</v>
      </c>
      <c r="O742" s="71"/>
    </row>
    <row r="743" spans="1:17" ht="18" x14ac:dyDescent="0.35">
      <c r="A743" s="14">
        <v>739</v>
      </c>
      <c r="B743" s="15" t="s">
        <v>360</v>
      </c>
      <c r="C743" s="16" t="s">
        <v>361</v>
      </c>
      <c r="D743" s="16" t="s">
        <v>368</v>
      </c>
      <c r="E743" s="23" t="s">
        <v>368</v>
      </c>
      <c r="F743" s="22"/>
      <c r="G743" s="23" t="s">
        <v>31</v>
      </c>
      <c r="H743" s="24">
        <f>H744+H745</f>
        <v>426.01</v>
      </c>
      <c r="I743" s="24">
        <f>I744+I745</f>
        <v>24580.14</v>
      </c>
      <c r="J743" s="25">
        <f>J744+J745</f>
        <v>0</v>
      </c>
      <c r="K743" s="24">
        <f>K744+K745</f>
        <v>17208.370000000003</v>
      </c>
      <c r="L743" s="25">
        <f>L744+L745</f>
        <v>17033.370000000003</v>
      </c>
      <c r="M743" s="25">
        <f>M744+M745</f>
        <v>-175</v>
      </c>
      <c r="N743" s="25"/>
      <c r="O743" s="71"/>
    </row>
    <row r="744" spans="1:17" x14ac:dyDescent="0.35">
      <c r="A744" s="14">
        <v>740</v>
      </c>
      <c r="B744" s="15" t="s">
        <v>360</v>
      </c>
      <c r="C744" s="16" t="s">
        <v>361</v>
      </c>
      <c r="D744" s="68" t="str">
        <f>D743</f>
        <v>92695</v>
      </c>
      <c r="E744" s="26"/>
      <c r="F744" s="27" t="s">
        <v>72</v>
      </c>
      <c r="G744" s="28" t="s">
        <v>73</v>
      </c>
      <c r="H744" s="29">
        <v>0</v>
      </c>
      <c r="I744" s="29">
        <v>13087.14</v>
      </c>
      <c r="J744" s="30"/>
      <c r="K744" s="29">
        <v>13708.37</v>
      </c>
      <c r="L744" s="30">
        <f>K744</f>
        <v>13708.37</v>
      </c>
      <c r="M744" s="30">
        <f>-1*(K744-L744)</f>
        <v>0</v>
      </c>
      <c r="N744" s="31">
        <f>M744/K744</f>
        <v>0</v>
      </c>
      <c r="O744" s="71"/>
    </row>
    <row r="745" spans="1:17" x14ac:dyDescent="0.35">
      <c r="A745" s="14">
        <v>741</v>
      </c>
      <c r="B745" s="15" t="s">
        <v>360</v>
      </c>
      <c r="C745" s="16" t="s">
        <v>361</v>
      </c>
      <c r="D745" s="68" t="str">
        <f>D744</f>
        <v>92695</v>
      </c>
      <c r="E745" s="26"/>
      <c r="F745" s="27" t="s">
        <v>44</v>
      </c>
      <c r="G745" s="28" t="s">
        <v>15</v>
      </c>
      <c r="H745" s="29">
        <v>426.01</v>
      </c>
      <c r="I745" s="29">
        <v>11493</v>
      </c>
      <c r="J745" s="30"/>
      <c r="K745" s="29">
        <v>3500</v>
      </c>
      <c r="L745" s="30">
        <f>K745-(K745*5%)</f>
        <v>3325</v>
      </c>
      <c r="M745" s="30">
        <f>-1*(K745-L745)</f>
        <v>-175</v>
      </c>
      <c r="N745" s="31">
        <f>M745/K745</f>
        <v>-0.05</v>
      </c>
      <c r="O745" s="71" t="str">
        <f>TEXT((M745*-1),"# ##0,00 zł")</f>
        <v>175,00 zł</v>
      </c>
      <c r="P745" s="74">
        <v>363</v>
      </c>
      <c r="Q745" t="str">
        <f>"Zmniejszenie w dziale "&amp;B745&amp;" w rozdziale "&amp;D745&amp;" w paragrafie "&amp;F745&amp;" wydatku o "&amp;TEXT((M745*-1),"# ##0,00 zł")</f>
        <v>Zmniejszenie w dziale 926 w rozdziale 92695 w paragrafie 4300 wydatku o 175,00 zł</v>
      </c>
    </row>
    <row r="746" spans="1:17" ht="13.75" customHeight="1" x14ac:dyDescent="0.35">
      <c r="H746" s="44"/>
      <c r="I746" s="44"/>
      <c r="J746" s="45"/>
      <c r="K746" s="29"/>
      <c r="L746" s="45"/>
      <c r="M746" s="45"/>
      <c r="N746" s="45"/>
      <c r="O746" s="45"/>
    </row>
    <row r="747" spans="1:17" ht="13.75" customHeight="1" x14ac:dyDescent="0.35">
      <c r="B747" s="46" t="s">
        <v>369</v>
      </c>
      <c r="C747" s="46"/>
      <c r="D747" s="46"/>
      <c r="E747" s="46"/>
      <c r="F747" s="46"/>
      <c r="G747" s="46"/>
      <c r="H747" s="47">
        <f t="shared" ref="H747:M747" si="0">H5+H23+H28+H65+H78+H92+H101+H168+H182+H240+H244+H247+H396+H418+H482+H498+H527+H591+H667+H702+H706</f>
        <v>201075601.93999997</v>
      </c>
      <c r="I747" s="47">
        <f t="shared" si="0"/>
        <v>209453591.00000003</v>
      </c>
      <c r="J747" s="48">
        <f t="shared" si="0"/>
        <v>0</v>
      </c>
      <c r="K747" s="47">
        <f t="shared" si="0"/>
        <v>180955043.18999997</v>
      </c>
      <c r="L747" s="48">
        <f t="shared" si="0"/>
        <v>174256958.44700003</v>
      </c>
      <c r="M747" s="48">
        <f t="shared" si="0"/>
        <v>-6698084.7430000007</v>
      </c>
      <c r="N747" s="48"/>
      <c r="O747" s="70"/>
    </row>
    <row r="749" spans="1:17" x14ac:dyDescent="0.35">
      <c r="L749" s="4">
        <f>M747-K747</f>
        <v>-187653127.93299997</v>
      </c>
    </row>
    <row r="750" spans="1:17" ht="13.75" customHeight="1" x14ac:dyDescent="0.35">
      <c r="L750" s="4">
        <f>K747+L749</f>
        <v>-6698084.7430000007</v>
      </c>
      <c r="M750" s="4">
        <f>L750-M747</f>
        <v>0</v>
      </c>
    </row>
  </sheetData>
  <autoFilter ref="A4:Q745" xr:uid="{F27AE05D-0EC1-4CC2-983D-4D0560702A3F}"/>
  <mergeCells count="1">
    <mergeCell ref="G2:M2"/>
  </mergeCells>
  <phoneticPr fontId="13" type="noConversion"/>
  <conditionalFormatting sqref="M5:N6 M8:N8 M7 M11:N11 M13:N13 M16:N16 M18:N18 M23:N24 M28:N29 M31:N31 M40:N40 M43:N43 M50:N50 M59:N59 M63:N63 M65:N66 M78:N79 M90:N90 M92:N93 M101:N102 M106:N106 M111:N111 M138:N138 M141:N141 M151:N151 M154:N154 M168:N169 M173:N173 M182:N183 M185:N185 M199:N199 M202:N202 M222:N222 M233:N233 M240:N241 M244:N245 M247:N248 M282:N282 M303:N303 M328:N328 M331:N331 M339:N339 M341:N341 M343:N343 M346:N346 M360:N360 M374:N374 M387:N387 M391:N391 M396:N397 M402:N402 M410:N410 M412:N412 M418:N419 M421:N421 M424:N424 M428:N428 M430:N430 M432:N432 M435:N435 M437:N437 M458:N458 M460:N460 M464:N464 M482:N483 M485:N485 M487:N487 M498:N499 M507:N507 M510:N510 M516:N516 M519:N519 M522:N522 M525:N525 M527:N528 M544:N544 M563:N563 M567:N567 M579:N579 M582:N582 M584:N584 M586:N586 M588:N588 M591:N592 M601:N601 M613:N613 M620:N620 M631:N631 M635:N635 M639:N639 M646:N646 M650:N650 M667:N668 M678:N678 M692:N692 M694:N694 M697:N697 M700:N700 M702:N703 M706:N707 M717:N717 M743:N743 M9:M10 M12 M14:M15 M17 M19:M22 M25:M27 M30 M32:M39 M41:M42 M44:M49 M51:M58 M60:M62 M64 M67:M77 M80:M89 M91 M94:M100 M103:M105 M107:M110 M112:M137 M139:M140 M142:M150 M152:M153 M155:M167 M170:M172 M174:M181 M184 M186:M198 M200:M201 M203:M221 M223:M232 M234:M239 M242:M243 M246 M249:M281 M283:M302 M304:M327 M329:M330 M332:M338 M340 M342 M344:M345 M347:M359 M361:M373 M375:M386 M388:M390 M392:M395 M398:M401 M403:M409 M411 M413:M417 M420 M422:M423 M425:M427 M429 M431 M433:M434 M436 M438:M457 M459 M461:M463 M465:M481 M484 M486 M488:M497 M500:M506 M508:M509 M511:M515 M517:M518 M520:M521 M523:M524 M526 M529:M543 M545:M562 M564:M566 M568:M578 M580:M581 M583 M585 M587 M589:M590 M593:M600 M602:M612 M614:M619 M621:M630 M632:M634 M636:M638 M640:M645 M647:M649 M651:M666 M669:M677 M679:M691 M693 M695:M696 M698:M699 M701 M704:M705 M708:M716 M718:M742 M744:M745">
    <cfRule type="cellIs" dxfId="1" priority="2" stopIfTrue="1" operator="lessThan">
      <formula>0</formula>
    </cfRule>
  </conditionalFormatting>
  <conditionalFormatting sqref="M5:N6 M8:N8 M7 M11:N11 M13:N13 M16:N16 M18:N18 M23:N24 M28:N29 M31:N31 M40:N40 M43:N43 M50:N50 M59:N59 M63:N63 M65:N66 M78:N79 M90:N90 M92:N93 M101:N102 M106:N106 M111:N111 M138:N138 M141:N141 M151:N151 M154:N154 M168:N169 M173:N173 M182:N183 M185:N185 M199:N199 M202:N202 M222:N222 M233:N233 M240:N241 M244:N245 M247:N248 M282:N282 M303:N303 M328:N328 M331:N331 M339:N339 M341:N341 M343:N343 M346:N346 M360:N360 M374:N374 M387:N387 M391:N391 M396:N397 M402:N402 M410:N410 M412:N412 M418:N419 M421:N421 M424:N424 M428:N428 M430:N430 M432:N432 M435:N435 M437:N437 M458:N458 M460:N460 M464:N464 M482:N483 M485:N485 M487:N487 M498:N499 M507:N507 M510:N510 M516:N516 M519:N519 M522:N522 M525:N525 M527:N528 M544:N544 M563:N563 M567:N567 M579:N579 M582:N582 M584:N584 M586:N586 M588:N588 M591:N592 M601:N601 M613:N613 M620:N620 M631:N631 M635:N635 M639:N639 M646:N646 M650:N650 M667:N668 M678:N678 M692:N692 M694:N694 M697:N697 M700:N700 M702:N703 M706:N707 M717:N717 M743:N743 M9:M10 M12 M14:M15 M17 M19:M22 M25:M27 M30 M32:M39 M41:M42 M44:M49 M51:M58 M60:M62 M64 M67:M77 M80:M89 M91 M94:M100 M103:M105 M107:M110 M112:M137 M139:M140 M142:M150 M152:M153 M155:M167 M170:M172 M174:M181 M184 M186:M198 M200:M201 M203:M221 M223:M232 M234:M239 M242:M243 M246 M249:M281 M283:M302 M304:M327 M329:M330 M332:M338 M340 M342 M344:M345 M347:M359 M361:M373 M375:M386 M388:M390 M392:M395 M398:M401 M403:M409 M411 M413:M417 M420 M422:M423 M425:M427 M429 M431 M433:M434 M436 M438:M457 M459 M461:M463 M465:M481 M484 M486 M488:M497 M500:M506 M508:M509 M511:M515 M517:M518 M520:M521 M523:M524 M526 M529:M543 M545:M562 M564:M566 M568:M578 M580:M581 M583 M585 M587 M589:M590 M593:M600 M602:M612 M614:M619 M621:M630 M632:M634 M636:M638 M640:M645 M647:M649 M651:M666 M669:M677 M679:M691 M693 M695:M696 M698:M699 M701 M704:M705 M708:M716 M718:M742 M744:M745 M746:O747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506A-32C4-4F4E-9ECE-6457345329C7}">
  <dimension ref="B3:C366"/>
  <sheetViews>
    <sheetView workbookViewId="0">
      <selection activeCell="F10" sqref="F10"/>
    </sheetView>
  </sheetViews>
  <sheetFormatPr defaultRowHeight="14.5" x14ac:dyDescent="0.35"/>
  <cols>
    <col min="3" max="3" width="75.26953125" bestFit="1" customWidth="1"/>
  </cols>
  <sheetData>
    <row r="3" spans="2:3" ht="29" x14ac:dyDescent="0.35">
      <c r="B3" s="78" t="s">
        <v>373</v>
      </c>
      <c r="C3" s="79" t="s">
        <v>374</v>
      </c>
    </row>
    <row r="4" spans="2:3" x14ac:dyDescent="0.35">
      <c r="B4" s="81">
        <v>1</v>
      </c>
      <c r="C4" s="80" t="s">
        <v>462</v>
      </c>
    </row>
    <row r="5" spans="2:3" x14ac:dyDescent="0.35">
      <c r="B5" s="81">
        <v>2</v>
      </c>
      <c r="C5" s="80" t="s">
        <v>463</v>
      </c>
    </row>
    <row r="6" spans="2:3" x14ac:dyDescent="0.35">
      <c r="B6" s="81">
        <v>3</v>
      </c>
      <c r="C6" s="80" t="s">
        <v>464</v>
      </c>
    </row>
    <row r="7" spans="2:3" x14ac:dyDescent="0.35">
      <c r="B7" s="81">
        <v>4</v>
      </c>
      <c r="C7" s="80" t="s">
        <v>465</v>
      </c>
    </row>
    <row r="8" spans="2:3" x14ac:dyDescent="0.35">
      <c r="B8" s="81">
        <v>5</v>
      </c>
      <c r="C8" s="80" t="s">
        <v>466</v>
      </c>
    </row>
    <row r="9" spans="2:3" x14ac:dyDescent="0.35">
      <c r="B9" s="81">
        <v>6</v>
      </c>
      <c r="C9" s="80" t="s">
        <v>467</v>
      </c>
    </row>
    <row r="10" spans="2:3" x14ac:dyDescent="0.35">
      <c r="B10" s="81">
        <v>7</v>
      </c>
      <c r="C10" s="80" t="s">
        <v>468</v>
      </c>
    </row>
    <row r="11" spans="2:3" x14ac:dyDescent="0.35">
      <c r="B11" s="81">
        <v>8</v>
      </c>
      <c r="C11" s="80" t="s">
        <v>469</v>
      </c>
    </row>
    <row r="12" spans="2:3" x14ac:dyDescent="0.35">
      <c r="B12" s="81">
        <v>9</v>
      </c>
      <c r="C12" s="80" t="s">
        <v>470</v>
      </c>
    </row>
    <row r="13" spans="2:3" x14ac:dyDescent="0.35">
      <c r="B13" s="81">
        <v>10</v>
      </c>
      <c r="C13" s="80" t="s">
        <v>471</v>
      </c>
    </row>
    <row r="14" spans="2:3" x14ac:dyDescent="0.35">
      <c r="B14" s="81">
        <v>11</v>
      </c>
      <c r="C14" s="80" t="s">
        <v>472</v>
      </c>
    </row>
    <row r="15" spans="2:3" x14ac:dyDescent="0.35">
      <c r="B15" s="81">
        <v>12</v>
      </c>
      <c r="C15" s="80" t="s">
        <v>473</v>
      </c>
    </row>
    <row r="16" spans="2:3" x14ac:dyDescent="0.35">
      <c r="B16" s="81">
        <v>13</v>
      </c>
      <c r="C16" s="80" t="s">
        <v>474</v>
      </c>
    </row>
    <row r="17" spans="2:3" x14ac:dyDescent="0.35">
      <c r="B17" s="81">
        <v>14</v>
      </c>
      <c r="C17" s="80" t="s">
        <v>475</v>
      </c>
    </row>
    <row r="18" spans="2:3" x14ac:dyDescent="0.35">
      <c r="B18" s="81">
        <v>15</v>
      </c>
      <c r="C18" s="80" t="s">
        <v>476</v>
      </c>
    </row>
    <row r="19" spans="2:3" x14ac:dyDescent="0.35">
      <c r="B19" s="81">
        <v>16</v>
      </c>
      <c r="C19" s="80" t="s">
        <v>477</v>
      </c>
    </row>
    <row r="20" spans="2:3" x14ac:dyDescent="0.35">
      <c r="B20" s="81">
        <v>17</v>
      </c>
      <c r="C20" s="80" t="s">
        <v>478</v>
      </c>
    </row>
    <row r="21" spans="2:3" x14ac:dyDescent="0.35">
      <c r="B21" s="81">
        <v>18</v>
      </c>
      <c r="C21" s="80" t="s">
        <v>479</v>
      </c>
    </row>
    <row r="22" spans="2:3" x14ac:dyDescent="0.35">
      <c r="B22" s="81">
        <v>19</v>
      </c>
      <c r="C22" s="80" t="s">
        <v>480</v>
      </c>
    </row>
    <row r="23" spans="2:3" x14ac:dyDescent="0.35">
      <c r="B23" s="81">
        <v>20</v>
      </c>
      <c r="C23" s="80" t="s">
        <v>481</v>
      </c>
    </row>
    <row r="24" spans="2:3" x14ac:dyDescent="0.35">
      <c r="B24" s="81">
        <v>21</v>
      </c>
      <c r="C24" s="80" t="s">
        <v>482</v>
      </c>
    </row>
    <row r="25" spans="2:3" x14ac:dyDescent="0.35">
      <c r="B25" s="81">
        <v>22</v>
      </c>
      <c r="C25" s="80" t="s">
        <v>483</v>
      </c>
    </row>
    <row r="26" spans="2:3" x14ac:dyDescent="0.35">
      <c r="B26" s="81">
        <v>23</v>
      </c>
      <c r="C26" s="80" t="s">
        <v>484</v>
      </c>
    </row>
    <row r="27" spans="2:3" x14ac:dyDescent="0.35">
      <c r="B27" s="81">
        <v>24</v>
      </c>
      <c r="C27" s="80" t="s">
        <v>485</v>
      </c>
    </row>
    <row r="28" spans="2:3" x14ac:dyDescent="0.35">
      <c r="B28" s="81">
        <v>25</v>
      </c>
      <c r="C28" s="80" t="s">
        <v>486</v>
      </c>
    </row>
    <row r="29" spans="2:3" x14ac:dyDescent="0.35">
      <c r="B29" s="81">
        <v>26</v>
      </c>
      <c r="C29" s="80" t="s">
        <v>487</v>
      </c>
    </row>
    <row r="30" spans="2:3" x14ac:dyDescent="0.35">
      <c r="B30" s="81">
        <v>27</v>
      </c>
      <c r="C30" s="80" t="s">
        <v>488</v>
      </c>
    </row>
    <row r="31" spans="2:3" x14ac:dyDescent="0.35">
      <c r="B31" s="81">
        <v>28</v>
      </c>
      <c r="C31" s="80" t="s">
        <v>489</v>
      </c>
    </row>
    <row r="32" spans="2:3" x14ac:dyDescent="0.35">
      <c r="B32" s="81">
        <v>29</v>
      </c>
      <c r="C32" s="80" t="s">
        <v>490</v>
      </c>
    </row>
    <row r="33" spans="2:3" x14ac:dyDescent="0.35">
      <c r="B33" s="81">
        <v>30</v>
      </c>
      <c r="C33" s="80" t="s">
        <v>491</v>
      </c>
    </row>
    <row r="34" spans="2:3" x14ac:dyDescent="0.35">
      <c r="B34" s="81">
        <v>31</v>
      </c>
      <c r="C34" s="80" t="s">
        <v>492</v>
      </c>
    </row>
    <row r="35" spans="2:3" x14ac:dyDescent="0.35">
      <c r="B35" s="81">
        <v>32</v>
      </c>
      <c r="C35" s="80" t="s">
        <v>493</v>
      </c>
    </row>
    <row r="36" spans="2:3" x14ac:dyDescent="0.35">
      <c r="B36" s="81">
        <v>33</v>
      </c>
      <c r="C36" s="80" t="s">
        <v>494</v>
      </c>
    </row>
    <row r="37" spans="2:3" x14ac:dyDescent="0.35">
      <c r="B37" s="81">
        <v>34</v>
      </c>
      <c r="C37" s="80" t="s">
        <v>495</v>
      </c>
    </row>
    <row r="38" spans="2:3" x14ac:dyDescent="0.35">
      <c r="B38" s="81">
        <v>35</v>
      </c>
      <c r="C38" s="80" t="s">
        <v>496</v>
      </c>
    </row>
    <row r="39" spans="2:3" x14ac:dyDescent="0.35">
      <c r="B39" s="81">
        <v>36</v>
      </c>
      <c r="C39" s="80" t="s">
        <v>497</v>
      </c>
    </row>
    <row r="40" spans="2:3" x14ac:dyDescent="0.35">
      <c r="B40" s="81">
        <v>37</v>
      </c>
      <c r="C40" s="80" t="s">
        <v>498</v>
      </c>
    </row>
    <row r="41" spans="2:3" x14ac:dyDescent="0.35">
      <c r="B41" s="81">
        <v>38</v>
      </c>
      <c r="C41" s="80" t="s">
        <v>499</v>
      </c>
    </row>
    <row r="42" spans="2:3" x14ac:dyDescent="0.35">
      <c r="B42" s="81">
        <v>39</v>
      </c>
      <c r="C42" s="80" t="s">
        <v>500</v>
      </c>
    </row>
    <row r="43" spans="2:3" x14ac:dyDescent="0.35">
      <c r="B43" s="81">
        <v>40</v>
      </c>
      <c r="C43" s="80" t="s">
        <v>501</v>
      </c>
    </row>
    <row r="44" spans="2:3" x14ac:dyDescent="0.35">
      <c r="B44" s="81">
        <v>41</v>
      </c>
      <c r="C44" s="80" t="s">
        <v>502</v>
      </c>
    </row>
    <row r="45" spans="2:3" x14ac:dyDescent="0.35">
      <c r="B45" s="81">
        <v>42</v>
      </c>
      <c r="C45" s="80" t="s">
        <v>503</v>
      </c>
    </row>
    <row r="46" spans="2:3" x14ac:dyDescent="0.35">
      <c r="B46" s="81">
        <v>43</v>
      </c>
      <c r="C46" s="80" t="s">
        <v>504</v>
      </c>
    </row>
    <row r="47" spans="2:3" x14ac:dyDescent="0.35">
      <c r="B47" s="81">
        <v>44</v>
      </c>
      <c r="C47" s="80" t="s">
        <v>505</v>
      </c>
    </row>
    <row r="48" spans="2:3" x14ac:dyDescent="0.35">
      <c r="B48" s="81">
        <v>45</v>
      </c>
      <c r="C48" s="80" t="s">
        <v>506</v>
      </c>
    </row>
    <row r="49" spans="2:3" x14ac:dyDescent="0.35">
      <c r="B49" s="81">
        <v>46</v>
      </c>
      <c r="C49" s="80" t="s">
        <v>507</v>
      </c>
    </row>
    <row r="50" spans="2:3" x14ac:dyDescent="0.35">
      <c r="B50" s="81">
        <v>47</v>
      </c>
      <c r="C50" s="80" t="s">
        <v>508</v>
      </c>
    </row>
    <row r="51" spans="2:3" x14ac:dyDescent="0.35">
      <c r="B51" s="81">
        <v>48</v>
      </c>
      <c r="C51" s="80" t="s">
        <v>509</v>
      </c>
    </row>
    <row r="52" spans="2:3" x14ac:dyDescent="0.35">
      <c r="B52" s="81">
        <v>49</v>
      </c>
      <c r="C52" s="80" t="s">
        <v>510</v>
      </c>
    </row>
    <row r="53" spans="2:3" x14ac:dyDescent="0.35">
      <c r="B53" s="81">
        <v>50</v>
      </c>
      <c r="C53" s="80" t="s">
        <v>511</v>
      </c>
    </row>
    <row r="54" spans="2:3" x14ac:dyDescent="0.35">
      <c r="B54" s="81">
        <v>51</v>
      </c>
      <c r="C54" s="80" t="s">
        <v>512</v>
      </c>
    </row>
    <row r="55" spans="2:3" x14ac:dyDescent="0.35">
      <c r="B55" s="81">
        <v>52</v>
      </c>
      <c r="C55" s="80" t="s">
        <v>513</v>
      </c>
    </row>
    <row r="56" spans="2:3" x14ac:dyDescent="0.35">
      <c r="B56" s="81">
        <v>53</v>
      </c>
      <c r="C56" s="80" t="s">
        <v>514</v>
      </c>
    </row>
    <row r="57" spans="2:3" x14ac:dyDescent="0.35">
      <c r="B57" s="81">
        <v>54</v>
      </c>
      <c r="C57" s="80" t="s">
        <v>515</v>
      </c>
    </row>
    <row r="58" spans="2:3" x14ac:dyDescent="0.35">
      <c r="B58" s="81">
        <v>55</v>
      </c>
      <c r="C58" s="80" t="s">
        <v>516</v>
      </c>
    </row>
    <row r="59" spans="2:3" x14ac:dyDescent="0.35">
      <c r="B59" s="81">
        <v>56</v>
      </c>
      <c r="C59" s="80" t="s">
        <v>517</v>
      </c>
    </row>
    <row r="60" spans="2:3" x14ac:dyDescent="0.35">
      <c r="B60" s="81">
        <v>57</v>
      </c>
      <c r="C60" s="80" t="s">
        <v>518</v>
      </c>
    </row>
    <row r="61" spans="2:3" x14ac:dyDescent="0.35">
      <c r="B61" s="81">
        <v>58</v>
      </c>
      <c r="C61" s="80" t="s">
        <v>519</v>
      </c>
    </row>
    <row r="62" spans="2:3" x14ac:dyDescent="0.35">
      <c r="B62" s="81">
        <v>59</v>
      </c>
      <c r="C62" s="80" t="s">
        <v>520</v>
      </c>
    </row>
    <row r="63" spans="2:3" x14ac:dyDescent="0.35">
      <c r="B63" s="81">
        <v>60</v>
      </c>
      <c r="C63" s="80" t="s">
        <v>521</v>
      </c>
    </row>
    <row r="64" spans="2:3" x14ac:dyDescent="0.35">
      <c r="B64" s="81">
        <v>61</v>
      </c>
      <c r="C64" s="80" t="s">
        <v>522</v>
      </c>
    </row>
    <row r="65" spans="2:3" x14ac:dyDescent="0.35">
      <c r="B65" s="81">
        <v>62</v>
      </c>
      <c r="C65" s="80" t="s">
        <v>523</v>
      </c>
    </row>
    <row r="66" spans="2:3" x14ac:dyDescent="0.35">
      <c r="B66" s="81">
        <v>63</v>
      </c>
      <c r="C66" s="80" t="s">
        <v>524</v>
      </c>
    </row>
    <row r="67" spans="2:3" x14ac:dyDescent="0.35">
      <c r="B67" s="81">
        <v>64</v>
      </c>
      <c r="C67" s="80" t="s">
        <v>525</v>
      </c>
    </row>
    <row r="68" spans="2:3" x14ac:dyDescent="0.35">
      <c r="B68" s="81">
        <v>65</v>
      </c>
      <c r="C68" s="80" t="s">
        <v>526</v>
      </c>
    </row>
    <row r="69" spans="2:3" x14ac:dyDescent="0.35">
      <c r="B69" s="81">
        <v>66</v>
      </c>
      <c r="C69" s="80" t="s">
        <v>527</v>
      </c>
    </row>
    <row r="70" spans="2:3" x14ac:dyDescent="0.35">
      <c r="B70" s="81">
        <v>67</v>
      </c>
      <c r="C70" s="80" t="s">
        <v>528</v>
      </c>
    </row>
    <row r="71" spans="2:3" x14ac:dyDescent="0.35">
      <c r="B71" s="81">
        <v>68</v>
      </c>
      <c r="C71" s="80" t="s">
        <v>529</v>
      </c>
    </row>
    <row r="72" spans="2:3" x14ac:dyDescent="0.35">
      <c r="B72" s="81">
        <v>69</v>
      </c>
      <c r="C72" s="80" t="s">
        <v>530</v>
      </c>
    </row>
    <row r="73" spans="2:3" x14ac:dyDescent="0.35">
      <c r="B73" s="81">
        <v>70</v>
      </c>
      <c r="C73" s="80" t="s">
        <v>531</v>
      </c>
    </row>
    <row r="74" spans="2:3" x14ac:dyDescent="0.35">
      <c r="B74" s="81">
        <v>71</v>
      </c>
      <c r="C74" s="80" t="s">
        <v>532</v>
      </c>
    </row>
    <row r="75" spans="2:3" x14ac:dyDescent="0.35">
      <c r="B75" s="81">
        <v>72</v>
      </c>
      <c r="C75" s="80" t="s">
        <v>533</v>
      </c>
    </row>
    <row r="76" spans="2:3" x14ac:dyDescent="0.35">
      <c r="B76" s="81">
        <v>73</v>
      </c>
      <c r="C76" s="80" t="s">
        <v>534</v>
      </c>
    </row>
    <row r="77" spans="2:3" x14ac:dyDescent="0.35">
      <c r="B77" s="81">
        <v>74</v>
      </c>
      <c r="C77" s="80" t="s">
        <v>535</v>
      </c>
    </row>
    <row r="78" spans="2:3" x14ac:dyDescent="0.35">
      <c r="B78" s="81">
        <v>75</v>
      </c>
      <c r="C78" s="80" t="s">
        <v>536</v>
      </c>
    </row>
    <row r="79" spans="2:3" x14ac:dyDescent="0.35">
      <c r="B79" s="81">
        <v>76</v>
      </c>
      <c r="C79" s="80" t="s">
        <v>537</v>
      </c>
    </row>
    <row r="80" spans="2:3" x14ac:dyDescent="0.35">
      <c r="B80" s="81">
        <v>77</v>
      </c>
      <c r="C80" s="80" t="s">
        <v>538</v>
      </c>
    </row>
    <row r="81" spans="2:3" x14ac:dyDescent="0.35">
      <c r="B81" s="81">
        <v>78</v>
      </c>
      <c r="C81" s="80" t="s">
        <v>539</v>
      </c>
    </row>
    <row r="82" spans="2:3" x14ac:dyDescent="0.35">
      <c r="B82" s="81">
        <v>79</v>
      </c>
      <c r="C82" s="80" t="s">
        <v>540</v>
      </c>
    </row>
    <row r="83" spans="2:3" x14ac:dyDescent="0.35">
      <c r="B83" s="81">
        <v>80</v>
      </c>
      <c r="C83" s="80" t="s">
        <v>541</v>
      </c>
    </row>
    <row r="84" spans="2:3" x14ac:dyDescent="0.35">
      <c r="B84" s="81">
        <v>81</v>
      </c>
      <c r="C84" s="80" t="s">
        <v>542</v>
      </c>
    </row>
    <row r="85" spans="2:3" x14ac:dyDescent="0.35">
      <c r="B85" s="81">
        <v>82</v>
      </c>
      <c r="C85" s="80" t="s">
        <v>543</v>
      </c>
    </row>
    <row r="86" spans="2:3" x14ac:dyDescent="0.35">
      <c r="B86" s="81">
        <v>83</v>
      </c>
      <c r="C86" s="80" t="s">
        <v>544</v>
      </c>
    </row>
    <row r="87" spans="2:3" x14ac:dyDescent="0.35">
      <c r="B87" s="81">
        <v>84</v>
      </c>
      <c r="C87" s="80" t="s">
        <v>545</v>
      </c>
    </row>
    <row r="88" spans="2:3" x14ac:dyDescent="0.35">
      <c r="B88" s="81">
        <v>85</v>
      </c>
      <c r="C88" s="80" t="s">
        <v>546</v>
      </c>
    </row>
    <row r="89" spans="2:3" x14ac:dyDescent="0.35">
      <c r="B89" s="81">
        <v>86</v>
      </c>
      <c r="C89" s="80" t="s">
        <v>547</v>
      </c>
    </row>
    <row r="90" spans="2:3" x14ac:dyDescent="0.35">
      <c r="B90" s="81">
        <v>87</v>
      </c>
      <c r="C90" s="80" t="s">
        <v>548</v>
      </c>
    </row>
    <row r="91" spans="2:3" x14ac:dyDescent="0.35">
      <c r="B91" s="81">
        <v>88</v>
      </c>
      <c r="C91" s="80" t="s">
        <v>549</v>
      </c>
    </row>
    <row r="92" spans="2:3" x14ac:dyDescent="0.35">
      <c r="B92" s="81">
        <v>89</v>
      </c>
      <c r="C92" s="80" t="s">
        <v>550</v>
      </c>
    </row>
    <row r="93" spans="2:3" x14ac:dyDescent="0.35">
      <c r="B93" s="81">
        <v>90</v>
      </c>
      <c r="C93" s="80" t="s">
        <v>551</v>
      </c>
    </row>
    <row r="94" spans="2:3" x14ac:dyDescent="0.35">
      <c r="B94" s="81">
        <v>91</v>
      </c>
      <c r="C94" s="80" t="s">
        <v>552</v>
      </c>
    </row>
    <row r="95" spans="2:3" x14ac:dyDescent="0.35">
      <c r="B95" s="81">
        <v>92</v>
      </c>
      <c r="C95" s="80" t="s">
        <v>553</v>
      </c>
    </row>
    <row r="96" spans="2:3" x14ac:dyDescent="0.35">
      <c r="B96" s="81">
        <v>93</v>
      </c>
      <c r="C96" s="80" t="s">
        <v>554</v>
      </c>
    </row>
    <row r="97" spans="2:3" x14ac:dyDescent="0.35">
      <c r="B97" s="81">
        <v>94</v>
      </c>
      <c r="C97" s="80" t="s">
        <v>555</v>
      </c>
    </row>
    <row r="98" spans="2:3" x14ac:dyDescent="0.35">
      <c r="B98" s="81">
        <v>95</v>
      </c>
      <c r="C98" s="80" t="s">
        <v>556</v>
      </c>
    </row>
    <row r="99" spans="2:3" x14ac:dyDescent="0.35">
      <c r="B99" s="81">
        <v>96</v>
      </c>
      <c r="C99" s="80" t="s">
        <v>557</v>
      </c>
    </row>
    <row r="100" spans="2:3" x14ac:dyDescent="0.35">
      <c r="B100" s="81">
        <v>97</v>
      </c>
      <c r="C100" s="80" t="s">
        <v>558</v>
      </c>
    </row>
    <row r="101" spans="2:3" x14ac:dyDescent="0.35">
      <c r="B101" s="81">
        <v>98</v>
      </c>
      <c r="C101" s="80" t="s">
        <v>559</v>
      </c>
    </row>
    <row r="102" spans="2:3" x14ac:dyDescent="0.35">
      <c r="B102" s="81">
        <v>99</v>
      </c>
      <c r="C102" s="80" t="s">
        <v>560</v>
      </c>
    </row>
    <row r="103" spans="2:3" x14ac:dyDescent="0.35">
      <c r="B103" s="81">
        <v>100</v>
      </c>
      <c r="C103" s="80" t="s">
        <v>561</v>
      </c>
    </row>
    <row r="104" spans="2:3" x14ac:dyDescent="0.35">
      <c r="B104" s="81">
        <v>101</v>
      </c>
      <c r="C104" s="80" t="s">
        <v>562</v>
      </c>
    </row>
    <row r="105" spans="2:3" x14ac:dyDescent="0.35">
      <c r="B105" s="81">
        <v>102</v>
      </c>
      <c r="C105" s="80" t="s">
        <v>563</v>
      </c>
    </row>
    <row r="106" spans="2:3" x14ac:dyDescent="0.35">
      <c r="B106" s="81">
        <v>103</v>
      </c>
      <c r="C106" s="80" t="s">
        <v>564</v>
      </c>
    </row>
    <row r="107" spans="2:3" x14ac:dyDescent="0.35">
      <c r="B107" s="81">
        <v>104</v>
      </c>
      <c r="C107" s="80" t="s">
        <v>565</v>
      </c>
    </row>
    <row r="108" spans="2:3" x14ac:dyDescent="0.35">
      <c r="B108" s="81">
        <v>105</v>
      </c>
      <c r="C108" s="80" t="s">
        <v>566</v>
      </c>
    </row>
    <row r="109" spans="2:3" x14ac:dyDescent="0.35">
      <c r="B109" s="81">
        <v>106</v>
      </c>
      <c r="C109" s="80" t="s">
        <v>567</v>
      </c>
    </row>
    <row r="110" spans="2:3" x14ac:dyDescent="0.35">
      <c r="B110" s="81">
        <v>107</v>
      </c>
      <c r="C110" s="80" t="s">
        <v>568</v>
      </c>
    </row>
    <row r="111" spans="2:3" x14ac:dyDescent="0.35">
      <c r="B111" s="81">
        <v>108</v>
      </c>
      <c r="C111" s="80" t="s">
        <v>569</v>
      </c>
    </row>
    <row r="112" spans="2:3" x14ac:dyDescent="0.35">
      <c r="B112" s="81">
        <v>109</v>
      </c>
      <c r="C112" s="80" t="s">
        <v>570</v>
      </c>
    </row>
    <row r="113" spans="2:3" x14ac:dyDescent="0.35">
      <c r="B113" s="81">
        <v>110</v>
      </c>
      <c r="C113" s="80" t="s">
        <v>571</v>
      </c>
    </row>
    <row r="114" spans="2:3" x14ac:dyDescent="0.35">
      <c r="B114" s="81">
        <v>111</v>
      </c>
      <c r="C114" s="80" t="s">
        <v>572</v>
      </c>
    </row>
    <row r="115" spans="2:3" x14ac:dyDescent="0.35">
      <c r="B115" s="81">
        <v>112</v>
      </c>
      <c r="C115" s="80" t="s">
        <v>573</v>
      </c>
    </row>
    <row r="116" spans="2:3" x14ac:dyDescent="0.35">
      <c r="B116" s="81">
        <v>113</v>
      </c>
      <c r="C116" s="80" t="s">
        <v>574</v>
      </c>
    </row>
    <row r="117" spans="2:3" x14ac:dyDescent="0.35">
      <c r="B117" s="81">
        <v>114</v>
      </c>
      <c r="C117" s="80" t="s">
        <v>575</v>
      </c>
    </row>
    <row r="118" spans="2:3" x14ac:dyDescent="0.35">
      <c r="B118" s="81">
        <v>115</v>
      </c>
      <c r="C118" s="80" t="s">
        <v>576</v>
      </c>
    </row>
    <row r="119" spans="2:3" x14ac:dyDescent="0.35">
      <c r="B119" s="81">
        <v>116</v>
      </c>
      <c r="C119" s="80" t="s">
        <v>577</v>
      </c>
    </row>
    <row r="120" spans="2:3" x14ac:dyDescent="0.35">
      <c r="B120" s="81">
        <v>117</v>
      </c>
      <c r="C120" s="80" t="s">
        <v>578</v>
      </c>
    </row>
    <row r="121" spans="2:3" x14ac:dyDescent="0.35">
      <c r="B121" s="81">
        <v>118</v>
      </c>
      <c r="C121" s="80" t="s">
        <v>579</v>
      </c>
    </row>
    <row r="122" spans="2:3" x14ac:dyDescent="0.35">
      <c r="B122" s="81">
        <v>119</v>
      </c>
      <c r="C122" s="80" t="s">
        <v>580</v>
      </c>
    </row>
    <row r="123" spans="2:3" x14ac:dyDescent="0.35">
      <c r="B123" s="81">
        <v>120</v>
      </c>
      <c r="C123" s="80" t="s">
        <v>581</v>
      </c>
    </row>
    <row r="124" spans="2:3" x14ac:dyDescent="0.35">
      <c r="B124" s="81">
        <v>121</v>
      </c>
      <c r="C124" s="80" t="s">
        <v>582</v>
      </c>
    </row>
    <row r="125" spans="2:3" x14ac:dyDescent="0.35">
      <c r="B125" s="81">
        <v>122</v>
      </c>
      <c r="C125" s="80" t="s">
        <v>583</v>
      </c>
    </row>
    <row r="126" spans="2:3" x14ac:dyDescent="0.35">
      <c r="B126" s="81">
        <v>123</v>
      </c>
      <c r="C126" s="80" t="s">
        <v>584</v>
      </c>
    </row>
    <row r="127" spans="2:3" x14ac:dyDescent="0.35">
      <c r="B127" s="81">
        <v>124</v>
      </c>
      <c r="C127" s="80" t="s">
        <v>585</v>
      </c>
    </row>
    <row r="128" spans="2:3" x14ac:dyDescent="0.35">
      <c r="B128" s="81">
        <v>125</v>
      </c>
      <c r="C128" s="80" t="s">
        <v>586</v>
      </c>
    </row>
    <row r="129" spans="2:3" x14ac:dyDescent="0.35">
      <c r="B129" s="81">
        <v>126</v>
      </c>
      <c r="C129" s="80" t="s">
        <v>587</v>
      </c>
    </row>
    <row r="130" spans="2:3" x14ac:dyDescent="0.35">
      <c r="B130" s="81">
        <v>127</v>
      </c>
      <c r="C130" s="80" t="s">
        <v>588</v>
      </c>
    </row>
    <row r="131" spans="2:3" x14ac:dyDescent="0.35">
      <c r="B131" s="81">
        <v>128</v>
      </c>
      <c r="C131" s="80" t="s">
        <v>589</v>
      </c>
    </row>
    <row r="132" spans="2:3" x14ac:dyDescent="0.35">
      <c r="B132" s="81">
        <v>129</v>
      </c>
      <c r="C132" s="80" t="s">
        <v>590</v>
      </c>
    </row>
    <row r="133" spans="2:3" x14ac:dyDescent="0.35">
      <c r="B133" s="81">
        <v>130</v>
      </c>
      <c r="C133" s="80" t="s">
        <v>591</v>
      </c>
    </row>
    <row r="134" spans="2:3" x14ac:dyDescent="0.35">
      <c r="B134" s="81">
        <v>131</v>
      </c>
      <c r="C134" s="80" t="s">
        <v>592</v>
      </c>
    </row>
    <row r="135" spans="2:3" x14ac:dyDescent="0.35">
      <c r="B135" s="81">
        <v>132</v>
      </c>
      <c r="C135" s="80" t="s">
        <v>593</v>
      </c>
    </row>
    <row r="136" spans="2:3" x14ac:dyDescent="0.35">
      <c r="B136" s="81">
        <v>133</v>
      </c>
      <c r="C136" s="80" t="s">
        <v>594</v>
      </c>
    </row>
    <row r="137" spans="2:3" x14ac:dyDescent="0.35">
      <c r="B137" s="81">
        <v>134</v>
      </c>
      <c r="C137" s="80" t="s">
        <v>595</v>
      </c>
    </row>
    <row r="138" spans="2:3" x14ac:dyDescent="0.35">
      <c r="B138" s="81">
        <v>135</v>
      </c>
      <c r="C138" s="80" t="s">
        <v>596</v>
      </c>
    </row>
    <row r="139" spans="2:3" x14ac:dyDescent="0.35">
      <c r="B139" s="81">
        <v>136</v>
      </c>
      <c r="C139" s="80" t="s">
        <v>597</v>
      </c>
    </row>
    <row r="140" spans="2:3" x14ac:dyDescent="0.35">
      <c r="B140" s="81">
        <v>137</v>
      </c>
      <c r="C140" s="80" t="s">
        <v>598</v>
      </c>
    </row>
    <row r="141" spans="2:3" x14ac:dyDescent="0.35">
      <c r="B141" s="81">
        <v>138</v>
      </c>
      <c r="C141" s="80" t="s">
        <v>599</v>
      </c>
    </row>
    <row r="142" spans="2:3" x14ac:dyDescent="0.35">
      <c r="B142" s="81">
        <v>139</v>
      </c>
      <c r="C142" s="80" t="s">
        <v>600</v>
      </c>
    </row>
    <row r="143" spans="2:3" x14ac:dyDescent="0.35">
      <c r="B143" s="81">
        <v>140</v>
      </c>
      <c r="C143" s="80" t="s">
        <v>601</v>
      </c>
    </row>
    <row r="144" spans="2:3" x14ac:dyDescent="0.35">
      <c r="B144" s="81">
        <v>141</v>
      </c>
      <c r="C144" s="80" t="s">
        <v>602</v>
      </c>
    </row>
    <row r="145" spans="2:3" x14ac:dyDescent="0.35">
      <c r="B145" s="81">
        <v>142</v>
      </c>
      <c r="C145" s="80" t="s">
        <v>603</v>
      </c>
    </row>
    <row r="146" spans="2:3" x14ac:dyDescent="0.35">
      <c r="B146" s="81">
        <v>143</v>
      </c>
      <c r="C146" s="80" t="s">
        <v>604</v>
      </c>
    </row>
    <row r="147" spans="2:3" x14ac:dyDescent="0.35">
      <c r="B147" s="81">
        <v>144</v>
      </c>
      <c r="C147" s="80" t="s">
        <v>605</v>
      </c>
    </row>
    <row r="148" spans="2:3" x14ac:dyDescent="0.35">
      <c r="B148" s="81">
        <v>145</v>
      </c>
      <c r="C148" s="80" t="s">
        <v>606</v>
      </c>
    </row>
    <row r="149" spans="2:3" x14ac:dyDescent="0.35">
      <c r="B149" s="81">
        <v>146</v>
      </c>
      <c r="C149" s="80" t="s">
        <v>607</v>
      </c>
    </row>
    <row r="150" spans="2:3" x14ac:dyDescent="0.35">
      <c r="B150" s="81">
        <v>147</v>
      </c>
      <c r="C150" s="80" t="s">
        <v>608</v>
      </c>
    </row>
    <row r="151" spans="2:3" x14ac:dyDescent="0.35">
      <c r="B151" s="81">
        <v>148</v>
      </c>
      <c r="C151" s="80" t="s">
        <v>609</v>
      </c>
    </row>
    <row r="152" spans="2:3" x14ac:dyDescent="0.35">
      <c r="B152" s="81">
        <v>149</v>
      </c>
      <c r="C152" s="80" t="s">
        <v>610</v>
      </c>
    </row>
    <row r="153" spans="2:3" x14ac:dyDescent="0.35">
      <c r="B153" s="81">
        <v>150</v>
      </c>
      <c r="C153" s="80" t="s">
        <v>611</v>
      </c>
    </row>
    <row r="154" spans="2:3" x14ac:dyDescent="0.35">
      <c r="B154" s="81">
        <v>151</v>
      </c>
      <c r="C154" s="80" t="s">
        <v>612</v>
      </c>
    </row>
    <row r="155" spans="2:3" x14ac:dyDescent="0.35">
      <c r="B155" s="81">
        <v>152</v>
      </c>
      <c r="C155" s="80" t="s">
        <v>613</v>
      </c>
    </row>
    <row r="156" spans="2:3" x14ac:dyDescent="0.35">
      <c r="B156" s="81">
        <v>153</v>
      </c>
      <c r="C156" s="80" t="s">
        <v>614</v>
      </c>
    </row>
    <row r="157" spans="2:3" x14ac:dyDescent="0.35">
      <c r="B157" s="81">
        <v>154</v>
      </c>
      <c r="C157" s="80" t="s">
        <v>615</v>
      </c>
    </row>
    <row r="158" spans="2:3" x14ac:dyDescent="0.35">
      <c r="B158" s="81">
        <v>155</v>
      </c>
      <c r="C158" s="80" t="s">
        <v>616</v>
      </c>
    </row>
    <row r="159" spans="2:3" x14ac:dyDescent="0.35">
      <c r="B159" s="81">
        <v>156</v>
      </c>
      <c r="C159" s="80" t="s">
        <v>617</v>
      </c>
    </row>
    <row r="160" spans="2:3" x14ac:dyDescent="0.35">
      <c r="B160" s="81">
        <v>157</v>
      </c>
      <c r="C160" s="80" t="s">
        <v>618</v>
      </c>
    </row>
    <row r="161" spans="2:3" x14ac:dyDescent="0.35">
      <c r="B161" s="81">
        <v>158</v>
      </c>
      <c r="C161" s="80" t="s">
        <v>619</v>
      </c>
    </row>
    <row r="162" spans="2:3" x14ac:dyDescent="0.35">
      <c r="B162" s="81">
        <v>159</v>
      </c>
      <c r="C162" s="80" t="s">
        <v>620</v>
      </c>
    </row>
    <row r="163" spans="2:3" x14ac:dyDescent="0.35">
      <c r="B163" s="81">
        <v>160</v>
      </c>
      <c r="C163" s="80" t="s">
        <v>621</v>
      </c>
    </row>
    <row r="164" spans="2:3" x14ac:dyDescent="0.35">
      <c r="B164" s="81">
        <v>161</v>
      </c>
      <c r="C164" s="80" t="s">
        <v>622</v>
      </c>
    </row>
    <row r="165" spans="2:3" x14ac:dyDescent="0.35">
      <c r="B165" s="81">
        <v>162</v>
      </c>
      <c r="C165" s="80" t="s">
        <v>623</v>
      </c>
    </row>
    <row r="166" spans="2:3" x14ac:dyDescent="0.35">
      <c r="B166" s="81">
        <v>163</v>
      </c>
      <c r="C166" s="80" t="s">
        <v>624</v>
      </c>
    </row>
    <row r="167" spans="2:3" x14ac:dyDescent="0.35">
      <c r="B167" s="81">
        <v>164</v>
      </c>
      <c r="C167" s="80" t="s">
        <v>625</v>
      </c>
    </row>
    <row r="168" spans="2:3" x14ac:dyDescent="0.35">
      <c r="B168" s="81">
        <v>165</v>
      </c>
      <c r="C168" s="80" t="s">
        <v>626</v>
      </c>
    </row>
    <row r="169" spans="2:3" x14ac:dyDescent="0.35">
      <c r="B169" s="81">
        <v>166</v>
      </c>
      <c r="C169" s="80" t="s">
        <v>627</v>
      </c>
    </row>
    <row r="170" spans="2:3" x14ac:dyDescent="0.35">
      <c r="B170" s="81">
        <v>167</v>
      </c>
      <c r="C170" s="80" t="s">
        <v>628</v>
      </c>
    </row>
    <row r="171" spans="2:3" x14ac:dyDescent="0.35">
      <c r="B171" s="81">
        <v>168</v>
      </c>
      <c r="C171" s="80" t="s">
        <v>629</v>
      </c>
    </row>
    <row r="172" spans="2:3" x14ac:dyDescent="0.35">
      <c r="B172" s="81">
        <v>169</v>
      </c>
      <c r="C172" s="80" t="s">
        <v>630</v>
      </c>
    </row>
    <row r="173" spans="2:3" x14ac:dyDescent="0.35">
      <c r="B173" s="81">
        <v>170</v>
      </c>
      <c r="C173" s="80" t="s">
        <v>631</v>
      </c>
    </row>
    <row r="174" spans="2:3" x14ac:dyDescent="0.35">
      <c r="B174" s="81">
        <v>171</v>
      </c>
      <c r="C174" s="80" t="s">
        <v>632</v>
      </c>
    </row>
    <row r="175" spans="2:3" x14ac:dyDescent="0.35">
      <c r="B175" s="81">
        <v>172</v>
      </c>
      <c r="C175" s="80" t="s">
        <v>633</v>
      </c>
    </row>
    <row r="176" spans="2:3" x14ac:dyDescent="0.35">
      <c r="B176" s="81">
        <v>173</v>
      </c>
      <c r="C176" s="80" t="s">
        <v>634</v>
      </c>
    </row>
    <row r="177" spans="2:3" x14ac:dyDescent="0.35">
      <c r="B177" s="81">
        <v>174</v>
      </c>
      <c r="C177" s="80" t="s">
        <v>635</v>
      </c>
    </row>
    <row r="178" spans="2:3" x14ac:dyDescent="0.35">
      <c r="B178" s="81">
        <v>175</v>
      </c>
      <c r="C178" s="80" t="s">
        <v>636</v>
      </c>
    </row>
    <row r="179" spans="2:3" x14ac:dyDescent="0.35">
      <c r="B179" s="81">
        <v>176</v>
      </c>
      <c r="C179" s="80" t="s">
        <v>637</v>
      </c>
    </row>
    <row r="180" spans="2:3" x14ac:dyDescent="0.35">
      <c r="B180" s="81">
        <v>177</v>
      </c>
      <c r="C180" s="80" t="s">
        <v>638</v>
      </c>
    </row>
    <row r="181" spans="2:3" x14ac:dyDescent="0.35">
      <c r="B181" s="81">
        <v>178</v>
      </c>
      <c r="C181" s="80" t="s">
        <v>639</v>
      </c>
    </row>
    <row r="182" spans="2:3" x14ac:dyDescent="0.35">
      <c r="B182" s="81">
        <v>179</v>
      </c>
      <c r="C182" s="80" t="s">
        <v>640</v>
      </c>
    </row>
    <row r="183" spans="2:3" x14ac:dyDescent="0.35">
      <c r="B183" s="81">
        <v>180</v>
      </c>
      <c r="C183" s="80" t="s">
        <v>641</v>
      </c>
    </row>
    <row r="184" spans="2:3" x14ac:dyDescent="0.35">
      <c r="B184" s="81">
        <v>181</v>
      </c>
      <c r="C184" s="80" t="s">
        <v>642</v>
      </c>
    </row>
    <row r="185" spans="2:3" x14ac:dyDescent="0.35">
      <c r="B185" s="81">
        <v>182</v>
      </c>
      <c r="C185" s="80" t="s">
        <v>643</v>
      </c>
    </row>
    <row r="186" spans="2:3" x14ac:dyDescent="0.35">
      <c r="B186" s="81">
        <v>183</v>
      </c>
      <c r="C186" s="80" t="s">
        <v>644</v>
      </c>
    </row>
    <row r="187" spans="2:3" x14ac:dyDescent="0.35">
      <c r="B187" s="81">
        <v>184</v>
      </c>
      <c r="C187" s="80" t="s">
        <v>645</v>
      </c>
    </row>
    <row r="188" spans="2:3" x14ac:dyDescent="0.35">
      <c r="B188" s="81">
        <v>185</v>
      </c>
      <c r="C188" s="80" t="s">
        <v>646</v>
      </c>
    </row>
    <row r="189" spans="2:3" x14ac:dyDescent="0.35">
      <c r="B189" s="81">
        <v>186</v>
      </c>
      <c r="C189" s="80" t="s">
        <v>647</v>
      </c>
    </row>
    <row r="190" spans="2:3" x14ac:dyDescent="0.35">
      <c r="B190" s="81">
        <v>187</v>
      </c>
      <c r="C190" s="80" t="s">
        <v>648</v>
      </c>
    </row>
    <row r="191" spans="2:3" x14ac:dyDescent="0.35">
      <c r="B191" s="81">
        <v>188</v>
      </c>
      <c r="C191" s="80" t="s">
        <v>649</v>
      </c>
    </row>
    <row r="192" spans="2:3" x14ac:dyDescent="0.35">
      <c r="B192" s="81">
        <v>189</v>
      </c>
      <c r="C192" s="80" t="s">
        <v>650</v>
      </c>
    </row>
    <row r="193" spans="2:3" x14ac:dyDescent="0.35">
      <c r="B193" s="81">
        <v>190</v>
      </c>
      <c r="C193" s="80" t="s">
        <v>651</v>
      </c>
    </row>
    <row r="194" spans="2:3" x14ac:dyDescent="0.35">
      <c r="B194" s="81">
        <v>191</v>
      </c>
      <c r="C194" s="80" t="s">
        <v>652</v>
      </c>
    </row>
    <row r="195" spans="2:3" x14ac:dyDescent="0.35">
      <c r="B195" s="81">
        <v>192</v>
      </c>
      <c r="C195" s="80" t="s">
        <v>653</v>
      </c>
    </row>
    <row r="196" spans="2:3" x14ac:dyDescent="0.35">
      <c r="B196" s="81">
        <v>193</v>
      </c>
      <c r="C196" s="80" t="s">
        <v>654</v>
      </c>
    </row>
    <row r="197" spans="2:3" x14ac:dyDescent="0.35">
      <c r="B197" s="81">
        <v>194</v>
      </c>
      <c r="C197" s="80" t="s">
        <v>655</v>
      </c>
    </row>
    <row r="198" spans="2:3" x14ac:dyDescent="0.35">
      <c r="B198" s="81">
        <v>195</v>
      </c>
      <c r="C198" s="80" t="s">
        <v>656</v>
      </c>
    </row>
    <row r="199" spans="2:3" x14ac:dyDescent="0.35">
      <c r="B199" s="81">
        <v>196</v>
      </c>
      <c r="C199" s="80" t="s">
        <v>657</v>
      </c>
    </row>
    <row r="200" spans="2:3" x14ac:dyDescent="0.35">
      <c r="B200" s="81">
        <v>197</v>
      </c>
      <c r="C200" s="80" t="s">
        <v>658</v>
      </c>
    </row>
    <row r="201" spans="2:3" x14ac:dyDescent="0.35">
      <c r="B201" s="81">
        <v>198</v>
      </c>
      <c r="C201" s="80" t="s">
        <v>659</v>
      </c>
    </row>
    <row r="202" spans="2:3" x14ac:dyDescent="0.35">
      <c r="B202" s="81">
        <v>199</v>
      </c>
      <c r="C202" s="80" t="s">
        <v>660</v>
      </c>
    </row>
    <row r="203" spans="2:3" x14ac:dyDescent="0.35">
      <c r="B203" s="81">
        <v>200</v>
      </c>
      <c r="C203" s="80" t="s">
        <v>661</v>
      </c>
    </row>
    <row r="204" spans="2:3" x14ac:dyDescent="0.35">
      <c r="B204" s="81">
        <v>201</v>
      </c>
      <c r="C204" s="80" t="s">
        <v>662</v>
      </c>
    </row>
    <row r="205" spans="2:3" x14ac:dyDescent="0.35">
      <c r="B205" s="81">
        <v>202</v>
      </c>
      <c r="C205" s="80" t="s">
        <v>663</v>
      </c>
    </row>
    <row r="206" spans="2:3" x14ac:dyDescent="0.35">
      <c r="B206" s="81">
        <v>203</v>
      </c>
      <c r="C206" s="80" t="s">
        <v>664</v>
      </c>
    </row>
    <row r="207" spans="2:3" x14ac:dyDescent="0.35">
      <c r="B207" s="81">
        <v>204</v>
      </c>
      <c r="C207" s="80" t="s">
        <v>665</v>
      </c>
    </row>
    <row r="208" spans="2:3" x14ac:dyDescent="0.35">
      <c r="B208" s="81">
        <v>205</v>
      </c>
      <c r="C208" s="80" t="s">
        <v>666</v>
      </c>
    </row>
    <row r="209" spans="2:3" x14ac:dyDescent="0.35">
      <c r="B209" s="81">
        <v>206</v>
      </c>
      <c r="C209" s="80" t="s">
        <v>667</v>
      </c>
    </row>
    <row r="210" spans="2:3" x14ac:dyDescent="0.35">
      <c r="B210" s="81">
        <v>207</v>
      </c>
      <c r="C210" s="80" t="s">
        <v>668</v>
      </c>
    </row>
    <row r="211" spans="2:3" x14ac:dyDescent="0.35">
      <c r="B211" s="81">
        <v>208</v>
      </c>
      <c r="C211" s="80" t="s">
        <v>669</v>
      </c>
    </row>
    <row r="212" spans="2:3" x14ac:dyDescent="0.35">
      <c r="B212" s="81">
        <v>209</v>
      </c>
      <c r="C212" s="80" t="s">
        <v>670</v>
      </c>
    </row>
    <row r="213" spans="2:3" x14ac:dyDescent="0.35">
      <c r="B213" s="81">
        <v>210</v>
      </c>
      <c r="C213" s="80" t="s">
        <v>671</v>
      </c>
    </row>
    <row r="214" spans="2:3" x14ac:dyDescent="0.35">
      <c r="B214" s="81">
        <v>211</v>
      </c>
      <c r="C214" s="80" t="s">
        <v>672</v>
      </c>
    </row>
    <row r="215" spans="2:3" x14ac:dyDescent="0.35">
      <c r="B215" s="81">
        <v>212</v>
      </c>
      <c r="C215" s="80" t="s">
        <v>673</v>
      </c>
    </row>
    <row r="216" spans="2:3" x14ac:dyDescent="0.35">
      <c r="B216" s="81">
        <v>213</v>
      </c>
      <c r="C216" s="80" t="s">
        <v>674</v>
      </c>
    </row>
    <row r="217" spans="2:3" x14ac:dyDescent="0.35">
      <c r="B217" s="81">
        <v>214</v>
      </c>
      <c r="C217" s="80" t="s">
        <v>675</v>
      </c>
    </row>
    <row r="218" spans="2:3" x14ac:dyDescent="0.35">
      <c r="B218" s="81">
        <v>215</v>
      </c>
      <c r="C218" s="80" t="s">
        <v>676</v>
      </c>
    </row>
    <row r="219" spans="2:3" x14ac:dyDescent="0.35">
      <c r="B219" s="81">
        <v>216</v>
      </c>
      <c r="C219" s="80" t="s">
        <v>677</v>
      </c>
    </row>
    <row r="220" spans="2:3" x14ac:dyDescent="0.35">
      <c r="B220" s="81">
        <v>217</v>
      </c>
      <c r="C220" s="80" t="s">
        <v>678</v>
      </c>
    </row>
    <row r="221" spans="2:3" x14ac:dyDescent="0.35">
      <c r="B221" s="81">
        <v>218</v>
      </c>
      <c r="C221" s="80" t="s">
        <v>679</v>
      </c>
    </row>
    <row r="222" spans="2:3" x14ac:dyDescent="0.35">
      <c r="B222" s="81">
        <v>219</v>
      </c>
      <c r="C222" s="80" t="s">
        <v>680</v>
      </c>
    </row>
    <row r="223" spans="2:3" x14ac:dyDescent="0.35">
      <c r="B223" s="81">
        <v>220</v>
      </c>
      <c r="C223" s="80" t="s">
        <v>681</v>
      </c>
    </row>
    <row r="224" spans="2:3" x14ac:dyDescent="0.35">
      <c r="B224" s="81">
        <v>221</v>
      </c>
      <c r="C224" s="80" t="s">
        <v>682</v>
      </c>
    </row>
    <row r="225" spans="2:3" x14ac:dyDescent="0.35">
      <c r="B225" s="81">
        <v>222</v>
      </c>
      <c r="C225" s="80" t="s">
        <v>683</v>
      </c>
    </row>
    <row r="226" spans="2:3" x14ac:dyDescent="0.35">
      <c r="B226" s="81">
        <v>223</v>
      </c>
      <c r="C226" s="80" t="s">
        <v>684</v>
      </c>
    </row>
    <row r="227" spans="2:3" x14ac:dyDescent="0.35">
      <c r="B227" s="81">
        <v>224</v>
      </c>
      <c r="C227" s="80" t="s">
        <v>685</v>
      </c>
    </row>
    <row r="228" spans="2:3" x14ac:dyDescent="0.35">
      <c r="B228" s="81">
        <v>225</v>
      </c>
      <c r="C228" s="80" t="s">
        <v>686</v>
      </c>
    </row>
    <row r="229" spans="2:3" x14ac:dyDescent="0.35">
      <c r="B229" s="81">
        <v>226</v>
      </c>
      <c r="C229" s="80" t="s">
        <v>687</v>
      </c>
    </row>
    <row r="230" spans="2:3" x14ac:dyDescent="0.35">
      <c r="B230" s="81">
        <v>227</v>
      </c>
      <c r="C230" s="80" t="s">
        <v>688</v>
      </c>
    </row>
    <row r="231" spans="2:3" x14ac:dyDescent="0.35">
      <c r="B231" s="81">
        <v>228</v>
      </c>
      <c r="C231" s="80" t="s">
        <v>689</v>
      </c>
    </row>
    <row r="232" spans="2:3" x14ac:dyDescent="0.35">
      <c r="B232" s="81">
        <v>229</v>
      </c>
      <c r="C232" s="80" t="s">
        <v>690</v>
      </c>
    </row>
    <row r="233" spans="2:3" x14ac:dyDescent="0.35">
      <c r="B233" s="81">
        <v>230</v>
      </c>
      <c r="C233" s="80" t="s">
        <v>691</v>
      </c>
    </row>
    <row r="234" spans="2:3" x14ac:dyDescent="0.35">
      <c r="B234" s="81">
        <v>231</v>
      </c>
      <c r="C234" s="80" t="s">
        <v>692</v>
      </c>
    </row>
    <row r="235" spans="2:3" x14ac:dyDescent="0.35">
      <c r="B235" s="81">
        <v>232</v>
      </c>
      <c r="C235" s="80" t="s">
        <v>693</v>
      </c>
    </row>
    <row r="236" spans="2:3" x14ac:dyDescent="0.35">
      <c r="B236" s="81">
        <v>233</v>
      </c>
      <c r="C236" s="80" t="s">
        <v>694</v>
      </c>
    </row>
    <row r="237" spans="2:3" x14ac:dyDescent="0.35">
      <c r="B237" s="81">
        <v>234</v>
      </c>
      <c r="C237" s="80" t="s">
        <v>695</v>
      </c>
    </row>
    <row r="238" spans="2:3" x14ac:dyDescent="0.35">
      <c r="B238" s="81">
        <v>235</v>
      </c>
      <c r="C238" s="80" t="s">
        <v>696</v>
      </c>
    </row>
    <row r="239" spans="2:3" x14ac:dyDescent="0.35">
      <c r="B239" s="81">
        <v>236</v>
      </c>
      <c r="C239" s="80" t="s">
        <v>697</v>
      </c>
    </row>
    <row r="240" spans="2:3" x14ac:dyDescent="0.35">
      <c r="B240" s="81">
        <v>237</v>
      </c>
      <c r="C240" s="80" t="s">
        <v>698</v>
      </c>
    </row>
    <row r="241" spans="2:3" x14ac:dyDescent="0.35">
      <c r="B241" s="81">
        <v>238</v>
      </c>
      <c r="C241" s="80" t="s">
        <v>699</v>
      </c>
    </row>
    <row r="242" spans="2:3" x14ac:dyDescent="0.35">
      <c r="B242" s="81">
        <v>239</v>
      </c>
      <c r="C242" s="80" t="s">
        <v>700</v>
      </c>
    </row>
    <row r="243" spans="2:3" x14ac:dyDescent="0.35">
      <c r="B243" s="81">
        <v>240</v>
      </c>
      <c r="C243" s="80" t="s">
        <v>701</v>
      </c>
    </row>
    <row r="244" spans="2:3" x14ac:dyDescent="0.35">
      <c r="B244" s="81">
        <v>241</v>
      </c>
      <c r="C244" s="80" t="s">
        <v>702</v>
      </c>
    </row>
    <row r="245" spans="2:3" x14ac:dyDescent="0.35">
      <c r="B245" s="81">
        <v>242</v>
      </c>
      <c r="C245" s="80" t="s">
        <v>703</v>
      </c>
    </row>
    <row r="246" spans="2:3" x14ac:dyDescent="0.35">
      <c r="B246" s="81">
        <v>243</v>
      </c>
      <c r="C246" s="80" t="s">
        <v>704</v>
      </c>
    </row>
    <row r="247" spans="2:3" x14ac:dyDescent="0.35">
      <c r="B247" s="81">
        <v>244</v>
      </c>
      <c r="C247" s="80" t="s">
        <v>705</v>
      </c>
    </row>
    <row r="248" spans="2:3" x14ac:dyDescent="0.35">
      <c r="B248" s="81">
        <v>245</v>
      </c>
      <c r="C248" s="80" t="s">
        <v>706</v>
      </c>
    </row>
    <row r="249" spans="2:3" x14ac:dyDescent="0.35">
      <c r="B249" s="81">
        <v>246</v>
      </c>
      <c r="C249" s="80" t="s">
        <v>707</v>
      </c>
    </row>
    <row r="250" spans="2:3" x14ac:dyDescent="0.35">
      <c r="B250" s="81">
        <v>247</v>
      </c>
      <c r="C250" s="80" t="s">
        <v>708</v>
      </c>
    </row>
    <row r="251" spans="2:3" x14ac:dyDescent="0.35">
      <c r="B251" s="81">
        <v>248</v>
      </c>
      <c r="C251" s="80" t="s">
        <v>709</v>
      </c>
    </row>
    <row r="252" spans="2:3" x14ac:dyDescent="0.35">
      <c r="B252" s="81">
        <v>249</v>
      </c>
      <c r="C252" s="80" t="s">
        <v>710</v>
      </c>
    </row>
    <row r="253" spans="2:3" x14ac:dyDescent="0.35">
      <c r="B253" s="81">
        <v>250</v>
      </c>
      <c r="C253" s="80" t="s">
        <v>711</v>
      </c>
    </row>
    <row r="254" spans="2:3" x14ac:dyDescent="0.35">
      <c r="B254" s="81">
        <v>251</v>
      </c>
      <c r="C254" s="80" t="s">
        <v>712</v>
      </c>
    </row>
    <row r="255" spans="2:3" x14ac:dyDescent="0.35">
      <c r="B255" s="81">
        <v>252</v>
      </c>
      <c r="C255" s="80" t="s">
        <v>713</v>
      </c>
    </row>
    <row r="256" spans="2:3" x14ac:dyDescent="0.35">
      <c r="B256" s="81">
        <v>253</v>
      </c>
      <c r="C256" s="80" t="s">
        <v>714</v>
      </c>
    </row>
    <row r="257" spans="2:3" x14ac:dyDescent="0.35">
      <c r="B257" s="81">
        <v>254</v>
      </c>
      <c r="C257" s="80" t="s">
        <v>715</v>
      </c>
    </row>
    <row r="258" spans="2:3" x14ac:dyDescent="0.35">
      <c r="B258" s="81">
        <v>255</v>
      </c>
      <c r="C258" s="80" t="s">
        <v>716</v>
      </c>
    </row>
    <row r="259" spans="2:3" x14ac:dyDescent="0.35">
      <c r="B259" s="81">
        <v>256</v>
      </c>
      <c r="C259" s="80" t="s">
        <v>717</v>
      </c>
    </row>
    <row r="260" spans="2:3" x14ac:dyDescent="0.35">
      <c r="B260" s="81">
        <v>257</v>
      </c>
      <c r="C260" s="80" t="s">
        <v>718</v>
      </c>
    </row>
    <row r="261" spans="2:3" x14ac:dyDescent="0.35">
      <c r="B261" s="81">
        <v>258</v>
      </c>
      <c r="C261" s="80" t="s">
        <v>719</v>
      </c>
    </row>
    <row r="262" spans="2:3" x14ac:dyDescent="0.35">
      <c r="B262" s="81">
        <v>259</v>
      </c>
      <c r="C262" s="80" t="s">
        <v>720</v>
      </c>
    </row>
    <row r="263" spans="2:3" x14ac:dyDescent="0.35">
      <c r="B263" s="81">
        <v>260</v>
      </c>
      <c r="C263" s="80" t="s">
        <v>721</v>
      </c>
    </row>
    <row r="264" spans="2:3" x14ac:dyDescent="0.35">
      <c r="B264" s="81">
        <v>261</v>
      </c>
      <c r="C264" s="80" t="s">
        <v>722</v>
      </c>
    </row>
    <row r="265" spans="2:3" x14ac:dyDescent="0.35">
      <c r="B265" s="81">
        <v>262</v>
      </c>
      <c r="C265" s="80" t="s">
        <v>723</v>
      </c>
    </row>
    <row r="266" spans="2:3" x14ac:dyDescent="0.35">
      <c r="B266" s="81">
        <v>263</v>
      </c>
      <c r="C266" s="80" t="s">
        <v>724</v>
      </c>
    </row>
    <row r="267" spans="2:3" x14ac:dyDescent="0.35">
      <c r="B267" s="81">
        <v>264</v>
      </c>
      <c r="C267" s="80" t="s">
        <v>725</v>
      </c>
    </row>
    <row r="268" spans="2:3" x14ac:dyDescent="0.35">
      <c r="B268" s="81">
        <v>265</v>
      </c>
      <c r="C268" s="80" t="s">
        <v>726</v>
      </c>
    </row>
    <row r="269" spans="2:3" x14ac:dyDescent="0.35">
      <c r="B269" s="81">
        <v>266</v>
      </c>
      <c r="C269" s="80" t="s">
        <v>727</v>
      </c>
    </row>
    <row r="270" spans="2:3" x14ac:dyDescent="0.35">
      <c r="B270" s="81">
        <v>267</v>
      </c>
      <c r="C270" s="80" t="s">
        <v>728</v>
      </c>
    </row>
    <row r="271" spans="2:3" x14ac:dyDescent="0.35">
      <c r="B271" s="81">
        <v>268</v>
      </c>
      <c r="C271" s="80" t="s">
        <v>729</v>
      </c>
    </row>
    <row r="272" spans="2:3" x14ac:dyDescent="0.35">
      <c r="B272" s="81">
        <v>269</v>
      </c>
      <c r="C272" s="80" t="s">
        <v>730</v>
      </c>
    </row>
    <row r="273" spans="2:3" x14ac:dyDescent="0.35">
      <c r="B273" s="81">
        <v>270</v>
      </c>
      <c r="C273" s="80" t="s">
        <v>731</v>
      </c>
    </row>
    <row r="274" spans="2:3" x14ac:dyDescent="0.35">
      <c r="B274" s="81">
        <v>271</v>
      </c>
      <c r="C274" s="80" t="s">
        <v>732</v>
      </c>
    </row>
    <row r="275" spans="2:3" x14ac:dyDescent="0.35">
      <c r="B275" s="81">
        <v>272</v>
      </c>
      <c r="C275" s="80" t="s">
        <v>733</v>
      </c>
    </row>
    <row r="276" spans="2:3" x14ac:dyDescent="0.35">
      <c r="B276" s="81">
        <v>273</v>
      </c>
      <c r="C276" s="80" t="s">
        <v>734</v>
      </c>
    </row>
    <row r="277" spans="2:3" x14ac:dyDescent="0.35">
      <c r="B277" s="81">
        <v>274</v>
      </c>
      <c r="C277" s="80" t="s">
        <v>735</v>
      </c>
    </row>
    <row r="278" spans="2:3" x14ac:dyDescent="0.35">
      <c r="B278" s="81">
        <v>275</v>
      </c>
      <c r="C278" s="80" t="s">
        <v>736</v>
      </c>
    </row>
    <row r="279" spans="2:3" x14ac:dyDescent="0.35">
      <c r="B279" s="81">
        <v>276</v>
      </c>
      <c r="C279" s="80" t="s">
        <v>737</v>
      </c>
    </row>
    <row r="280" spans="2:3" x14ac:dyDescent="0.35">
      <c r="B280" s="81">
        <v>277</v>
      </c>
      <c r="C280" s="80" t="s">
        <v>738</v>
      </c>
    </row>
    <row r="281" spans="2:3" x14ac:dyDescent="0.35">
      <c r="B281" s="81">
        <v>278</v>
      </c>
      <c r="C281" s="80" t="s">
        <v>739</v>
      </c>
    </row>
    <row r="282" spans="2:3" x14ac:dyDescent="0.35">
      <c r="B282" s="81">
        <v>279</v>
      </c>
      <c r="C282" s="80" t="s">
        <v>740</v>
      </c>
    </row>
    <row r="283" spans="2:3" x14ac:dyDescent="0.35">
      <c r="B283" s="81">
        <v>280</v>
      </c>
      <c r="C283" s="80" t="s">
        <v>741</v>
      </c>
    </row>
    <row r="284" spans="2:3" x14ac:dyDescent="0.35">
      <c r="B284" s="81">
        <v>281</v>
      </c>
      <c r="C284" s="80" t="s">
        <v>742</v>
      </c>
    </row>
    <row r="285" spans="2:3" x14ac:dyDescent="0.35">
      <c r="B285" s="81">
        <v>282</v>
      </c>
      <c r="C285" s="80" t="s">
        <v>743</v>
      </c>
    </row>
    <row r="286" spans="2:3" x14ac:dyDescent="0.35">
      <c r="B286" s="81">
        <v>283</v>
      </c>
      <c r="C286" s="80" t="s">
        <v>744</v>
      </c>
    </row>
    <row r="287" spans="2:3" x14ac:dyDescent="0.35">
      <c r="B287" s="81">
        <v>284</v>
      </c>
      <c r="C287" s="80" t="s">
        <v>745</v>
      </c>
    </row>
    <row r="288" spans="2:3" x14ac:dyDescent="0.35">
      <c r="B288" s="81">
        <v>285</v>
      </c>
      <c r="C288" s="80" t="s">
        <v>746</v>
      </c>
    </row>
    <row r="289" spans="2:3" x14ac:dyDescent="0.35">
      <c r="B289" s="81">
        <v>286</v>
      </c>
      <c r="C289" s="80" t="s">
        <v>747</v>
      </c>
    </row>
    <row r="290" spans="2:3" x14ac:dyDescent="0.35">
      <c r="B290" s="81">
        <v>287</v>
      </c>
      <c r="C290" s="80" t="s">
        <v>748</v>
      </c>
    </row>
    <row r="291" spans="2:3" x14ac:dyDescent="0.35">
      <c r="B291" s="81">
        <v>288</v>
      </c>
      <c r="C291" s="80" t="s">
        <v>749</v>
      </c>
    </row>
    <row r="292" spans="2:3" x14ac:dyDescent="0.35">
      <c r="B292" s="81">
        <v>289</v>
      </c>
      <c r="C292" s="80" t="s">
        <v>750</v>
      </c>
    </row>
    <row r="293" spans="2:3" x14ac:dyDescent="0.35">
      <c r="B293" s="81">
        <v>290</v>
      </c>
      <c r="C293" s="80" t="s">
        <v>751</v>
      </c>
    </row>
    <row r="294" spans="2:3" x14ac:dyDescent="0.35">
      <c r="B294" s="81">
        <v>291</v>
      </c>
      <c r="C294" s="80" t="s">
        <v>752</v>
      </c>
    </row>
    <row r="295" spans="2:3" x14ac:dyDescent="0.35">
      <c r="B295" s="81">
        <v>292</v>
      </c>
      <c r="C295" s="80" t="s">
        <v>753</v>
      </c>
    </row>
    <row r="296" spans="2:3" x14ac:dyDescent="0.35">
      <c r="B296" s="81">
        <v>293</v>
      </c>
      <c r="C296" s="80" t="s">
        <v>754</v>
      </c>
    </row>
    <row r="297" spans="2:3" x14ac:dyDescent="0.35">
      <c r="B297" s="81">
        <v>294</v>
      </c>
      <c r="C297" s="80" t="s">
        <v>755</v>
      </c>
    </row>
    <row r="298" spans="2:3" x14ac:dyDescent="0.35">
      <c r="B298" s="81">
        <v>295</v>
      </c>
      <c r="C298" s="80" t="s">
        <v>756</v>
      </c>
    </row>
    <row r="299" spans="2:3" x14ac:dyDescent="0.35">
      <c r="B299" s="81">
        <v>296</v>
      </c>
      <c r="C299" s="80" t="s">
        <v>757</v>
      </c>
    </row>
    <row r="300" spans="2:3" x14ac:dyDescent="0.35">
      <c r="B300" s="81">
        <v>297</v>
      </c>
      <c r="C300" s="80" t="s">
        <v>758</v>
      </c>
    </row>
    <row r="301" spans="2:3" x14ac:dyDescent="0.35">
      <c r="B301" s="81">
        <v>298</v>
      </c>
      <c r="C301" s="80" t="s">
        <v>759</v>
      </c>
    </row>
    <row r="302" spans="2:3" x14ac:dyDescent="0.35">
      <c r="B302" s="81">
        <v>299</v>
      </c>
      <c r="C302" s="80" t="s">
        <v>760</v>
      </c>
    </row>
    <row r="303" spans="2:3" x14ac:dyDescent="0.35">
      <c r="B303" s="81">
        <v>300</v>
      </c>
      <c r="C303" s="80" t="s">
        <v>761</v>
      </c>
    </row>
    <row r="304" spans="2:3" x14ac:dyDescent="0.35">
      <c r="B304" s="81">
        <v>301</v>
      </c>
      <c r="C304" s="80" t="s">
        <v>762</v>
      </c>
    </row>
    <row r="305" spans="2:3" x14ac:dyDescent="0.35">
      <c r="B305" s="81">
        <v>302</v>
      </c>
      <c r="C305" s="80" t="s">
        <v>763</v>
      </c>
    </row>
    <row r="306" spans="2:3" x14ac:dyDescent="0.35">
      <c r="B306" s="81">
        <v>303</v>
      </c>
      <c r="C306" s="80" t="s">
        <v>764</v>
      </c>
    </row>
    <row r="307" spans="2:3" x14ac:dyDescent="0.35">
      <c r="B307" s="81">
        <v>304</v>
      </c>
      <c r="C307" s="80" t="s">
        <v>765</v>
      </c>
    </row>
    <row r="308" spans="2:3" x14ac:dyDescent="0.35">
      <c r="B308" s="81">
        <v>305</v>
      </c>
      <c r="C308" s="80" t="s">
        <v>766</v>
      </c>
    </row>
    <row r="309" spans="2:3" x14ac:dyDescent="0.35">
      <c r="B309" s="81">
        <v>306</v>
      </c>
      <c r="C309" s="80" t="s">
        <v>767</v>
      </c>
    </row>
    <row r="310" spans="2:3" x14ac:dyDescent="0.35">
      <c r="B310" s="81">
        <v>307</v>
      </c>
      <c r="C310" s="80" t="s">
        <v>768</v>
      </c>
    </row>
    <row r="311" spans="2:3" x14ac:dyDescent="0.35">
      <c r="B311" s="81">
        <v>308</v>
      </c>
      <c r="C311" s="80" t="s">
        <v>769</v>
      </c>
    </row>
    <row r="312" spans="2:3" x14ac:dyDescent="0.35">
      <c r="B312" s="81">
        <v>309</v>
      </c>
      <c r="C312" s="80" t="s">
        <v>770</v>
      </c>
    </row>
    <row r="313" spans="2:3" x14ac:dyDescent="0.35">
      <c r="B313" s="81">
        <v>310</v>
      </c>
      <c r="C313" s="80" t="s">
        <v>771</v>
      </c>
    </row>
    <row r="314" spans="2:3" x14ac:dyDescent="0.35">
      <c r="B314" s="81">
        <v>311</v>
      </c>
      <c r="C314" s="80" t="s">
        <v>772</v>
      </c>
    </row>
    <row r="315" spans="2:3" x14ac:dyDescent="0.35">
      <c r="B315" s="81">
        <v>312</v>
      </c>
      <c r="C315" s="80" t="s">
        <v>773</v>
      </c>
    </row>
    <row r="316" spans="2:3" x14ac:dyDescent="0.35">
      <c r="B316" s="81">
        <v>313</v>
      </c>
      <c r="C316" s="80" t="s">
        <v>774</v>
      </c>
    </row>
    <row r="317" spans="2:3" x14ac:dyDescent="0.35">
      <c r="B317" s="81">
        <v>314</v>
      </c>
      <c r="C317" s="80" t="s">
        <v>775</v>
      </c>
    </row>
    <row r="318" spans="2:3" x14ac:dyDescent="0.35">
      <c r="B318" s="81">
        <v>315</v>
      </c>
      <c r="C318" s="80" t="s">
        <v>776</v>
      </c>
    </row>
    <row r="319" spans="2:3" x14ac:dyDescent="0.35">
      <c r="B319" s="81">
        <v>316</v>
      </c>
      <c r="C319" s="80" t="s">
        <v>777</v>
      </c>
    </row>
    <row r="320" spans="2:3" x14ac:dyDescent="0.35">
      <c r="B320" s="81">
        <v>317</v>
      </c>
      <c r="C320" s="80" t="s">
        <v>778</v>
      </c>
    </row>
    <row r="321" spans="2:3" x14ac:dyDescent="0.35">
      <c r="B321" s="81">
        <v>318</v>
      </c>
      <c r="C321" s="80" t="s">
        <v>779</v>
      </c>
    </row>
    <row r="322" spans="2:3" x14ac:dyDescent="0.35">
      <c r="B322" s="81">
        <v>319</v>
      </c>
      <c r="C322" s="80" t="s">
        <v>780</v>
      </c>
    </row>
    <row r="323" spans="2:3" x14ac:dyDescent="0.35">
      <c r="B323" s="81">
        <v>320</v>
      </c>
      <c r="C323" s="80" t="s">
        <v>781</v>
      </c>
    </row>
    <row r="324" spans="2:3" x14ac:dyDescent="0.35">
      <c r="B324" s="81">
        <v>321</v>
      </c>
      <c r="C324" s="80" t="s">
        <v>782</v>
      </c>
    </row>
    <row r="325" spans="2:3" x14ac:dyDescent="0.35">
      <c r="B325" s="81">
        <v>322</v>
      </c>
      <c r="C325" s="80" t="s">
        <v>783</v>
      </c>
    </row>
    <row r="326" spans="2:3" x14ac:dyDescent="0.35">
      <c r="B326" s="81">
        <v>323</v>
      </c>
      <c r="C326" s="80" t="s">
        <v>784</v>
      </c>
    </row>
    <row r="327" spans="2:3" x14ac:dyDescent="0.35">
      <c r="B327" s="81">
        <v>324</v>
      </c>
      <c r="C327" s="80" t="s">
        <v>785</v>
      </c>
    </row>
    <row r="328" spans="2:3" x14ac:dyDescent="0.35">
      <c r="B328" s="81">
        <v>325</v>
      </c>
      <c r="C328" s="80" t="s">
        <v>786</v>
      </c>
    </row>
    <row r="329" spans="2:3" x14ac:dyDescent="0.35">
      <c r="B329" s="81">
        <v>326</v>
      </c>
      <c r="C329" s="80" t="s">
        <v>787</v>
      </c>
    </row>
    <row r="330" spans="2:3" x14ac:dyDescent="0.35">
      <c r="B330" s="81">
        <v>327</v>
      </c>
      <c r="C330" s="80" t="s">
        <v>788</v>
      </c>
    </row>
    <row r="331" spans="2:3" x14ac:dyDescent="0.35">
      <c r="B331" s="81">
        <v>328</v>
      </c>
      <c r="C331" s="80" t="s">
        <v>789</v>
      </c>
    </row>
    <row r="332" spans="2:3" x14ac:dyDescent="0.35">
      <c r="B332" s="81">
        <v>329</v>
      </c>
      <c r="C332" s="80" t="s">
        <v>790</v>
      </c>
    </row>
    <row r="333" spans="2:3" x14ac:dyDescent="0.35">
      <c r="B333" s="81">
        <v>330</v>
      </c>
      <c r="C333" s="80" t="s">
        <v>791</v>
      </c>
    </row>
    <row r="334" spans="2:3" x14ac:dyDescent="0.35">
      <c r="B334" s="81">
        <v>331</v>
      </c>
      <c r="C334" s="80" t="s">
        <v>792</v>
      </c>
    </row>
    <row r="335" spans="2:3" x14ac:dyDescent="0.35">
      <c r="B335" s="81">
        <v>332</v>
      </c>
      <c r="C335" s="80" t="s">
        <v>793</v>
      </c>
    </row>
    <row r="336" spans="2:3" x14ac:dyDescent="0.35">
      <c r="B336" s="81">
        <v>333</v>
      </c>
      <c r="C336" s="80" t="s">
        <v>794</v>
      </c>
    </row>
    <row r="337" spans="2:3" x14ac:dyDescent="0.35">
      <c r="B337" s="81">
        <v>334</v>
      </c>
      <c r="C337" s="80" t="s">
        <v>795</v>
      </c>
    </row>
    <row r="338" spans="2:3" x14ac:dyDescent="0.35">
      <c r="B338" s="81">
        <v>335</v>
      </c>
      <c r="C338" s="80" t="s">
        <v>796</v>
      </c>
    </row>
    <row r="339" spans="2:3" x14ac:dyDescent="0.35">
      <c r="B339" s="81">
        <v>336</v>
      </c>
      <c r="C339" s="80" t="s">
        <v>797</v>
      </c>
    </row>
    <row r="340" spans="2:3" x14ac:dyDescent="0.35">
      <c r="B340" s="81">
        <v>337</v>
      </c>
      <c r="C340" s="80" t="s">
        <v>798</v>
      </c>
    </row>
    <row r="341" spans="2:3" x14ac:dyDescent="0.35">
      <c r="B341" s="81">
        <v>338</v>
      </c>
      <c r="C341" s="80" t="s">
        <v>799</v>
      </c>
    </row>
    <row r="342" spans="2:3" x14ac:dyDescent="0.35">
      <c r="B342" s="81">
        <v>339</v>
      </c>
      <c r="C342" s="80" t="s">
        <v>800</v>
      </c>
    </row>
    <row r="343" spans="2:3" x14ac:dyDescent="0.35">
      <c r="B343" s="81">
        <v>340</v>
      </c>
      <c r="C343" s="80" t="s">
        <v>801</v>
      </c>
    </row>
    <row r="344" spans="2:3" x14ac:dyDescent="0.35">
      <c r="B344" s="81">
        <v>341</v>
      </c>
      <c r="C344" s="80" t="s">
        <v>802</v>
      </c>
    </row>
    <row r="345" spans="2:3" x14ac:dyDescent="0.35">
      <c r="B345" s="81">
        <v>342</v>
      </c>
      <c r="C345" s="80" t="s">
        <v>803</v>
      </c>
    </row>
    <row r="346" spans="2:3" x14ac:dyDescent="0.35">
      <c r="B346" s="81">
        <v>343</v>
      </c>
      <c r="C346" s="80" t="s">
        <v>804</v>
      </c>
    </row>
    <row r="347" spans="2:3" x14ac:dyDescent="0.35">
      <c r="B347" s="81">
        <v>344</v>
      </c>
      <c r="C347" s="80" t="s">
        <v>805</v>
      </c>
    </row>
    <row r="348" spans="2:3" x14ac:dyDescent="0.35">
      <c r="B348" s="81">
        <v>345</v>
      </c>
      <c r="C348" s="80" t="s">
        <v>806</v>
      </c>
    </row>
    <row r="349" spans="2:3" x14ac:dyDescent="0.35">
      <c r="B349" s="81">
        <v>346</v>
      </c>
      <c r="C349" s="80" t="s">
        <v>807</v>
      </c>
    </row>
    <row r="350" spans="2:3" x14ac:dyDescent="0.35">
      <c r="B350" s="81">
        <v>347</v>
      </c>
      <c r="C350" s="80" t="s">
        <v>808</v>
      </c>
    </row>
    <row r="351" spans="2:3" x14ac:dyDescent="0.35">
      <c r="B351" s="81">
        <v>348</v>
      </c>
      <c r="C351" s="80" t="s">
        <v>809</v>
      </c>
    </row>
    <row r="352" spans="2:3" x14ac:dyDescent="0.35">
      <c r="B352" s="81">
        <v>349</v>
      </c>
      <c r="C352" s="80" t="s">
        <v>810</v>
      </c>
    </row>
    <row r="353" spans="2:3" x14ac:dyDescent="0.35">
      <c r="B353" s="81">
        <v>350</v>
      </c>
      <c r="C353" s="80" t="s">
        <v>811</v>
      </c>
    </row>
    <row r="354" spans="2:3" x14ac:dyDescent="0.35">
      <c r="B354" s="81">
        <v>351</v>
      </c>
      <c r="C354" s="80" t="s">
        <v>812</v>
      </c>
    </row>
    <row r="355" spans="2:3" x14ac:dyDescent="0.35">
      <c r="B355" s="81">
        <v>352</v>
      </c>
      <c r="C355" s="80" t="s">
        <v>813</v>
      </c>
    </row>
    <row r="356" spans="2:3" x14ac:dyDescent="0.35">
      <c r="B356" s="81">
        <v>353</v>
      </c>
      <c r="C356" s="80" t="s">
        <v>814</v>
      </c>
    </row>
    <row r="357" spans="2:3" x14ac:dyDescent="0.35">
      <c r="B357" s="81">
        <v>354</v>
      </c>
      <c r="C357" s="80" t="s">
        <v>815</v>
      </c>
    </row>
    <row r="358" spans="2:3" x14ac:dyDescent="0.35">
      <c r="B358" s="81">
        <v>355</v>
      </c>
      <c r="C358" s="80" t="s">
        <v>816</v>
      </c>
    </row>
    <row r="359" spans="2:3" x14ac:dyDescent="0.35">
      <c r="B359" s="81">
        <v>356</v>
      </c>
      <c r="C359" s="80" t="s">
        <v>817</v>
      </c>
    </row>
    <row r="360" spans="2:3" x14ac:dyDescent="0.35">
      <c r="B360" s="81">
        <v>357</v>
      </c>
      <c r="C360" s="80" t="s">
        <v>818</v>
      </c>
    </row>
    <row r="361" spans="2:3" x14ac:dyDescent="0.35">
      <c r="B361" s="81">
        <v>358</v>
      </c>
      <c r="C361" s="80" t="s">
        <v>819</v>
      </c>
    </row>
    <row r="362" spans="2:3" x14ac:dyDescent="0.35">
      <c r="B362" s="81">
        <v>359</v>
      </c>
      <c r="C362" s="80" t="s">
        <v>820</v>
      </c>
    </row>
    <row r="363" spans="2:3" x14ac:dyDescent="0.35">
      <c r="B363" s="81">
        <v>360</v>
      </c>
      <c r="C363" s="80" t="s">
        <v>821</v>
      </c>
    </row>
    <row r="364" spans="2:3" x14ac:dyDescent="0.35">
      <c r="B364" s="81">
        <v>361</v>
      </c>
      <c r="C364" s="80" t="s">
        <v>822</v>
      </c>
    </row>
    <row r="365" spans="2:3" x14ac:dyDescent="0.35">
      <c r="B365" s="81">
        <v>362</v>
      </c>
      <c r="C365" s="80" t="s">
        <v>823</v>
      </c>
    </row>
    <row r="366" spans="2:3" x14ac:dyDescent="0.35">
      <c r="B366" s="81">
        <v>363</v>
      </c>
      <c r="C366" s="80" t="s">
        <v>824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D4AE9-E783-4510-A986-44D280620CD7}">
  <dimension ref="B3:D67"/>
  <sheetViews>
    <sheetView workbookViewId="0">
      <selection activeCell="D13" sqref="D13"/>
    </sheetView>
  </sheetViews>
  <sheetFormatPr defaultRowHeight="14.5" x14ac:dyDescent="0.35"/>
  <cols>
    <col min="3" max="3" width="60.6328125" bestFit="1" customWidth="1"/>
  </cols>
  <sheetData>
    <row r="3" spans="2:4" ht="26" x14ac:dyDescent="0.35">
      <c r="B3" s="78" t="s">
        <v>373</v>
      </c>
      <c r="C3" s="79" t="s">
        <v>374</v>
      </c>
    </row>
    <row r="4" spans="2:4" x14ac:dyDescent="0.35">
      <c r="B4" s="80">
        <v>1</v>
      </c>
      <c r="C4" s="80" t="s">
        <v>399</v>
      </c>
    </row>
    <row r="5" spans="2:4" x14ac:dyDescent="0.35">
      <c r="B5" s="80">
        <v>2</v>
      </c>
      <c r="C5" s="80" t="s">
        <v>400</v>
      </c>
    </row>
    <row r="6" spans="2:4" x14ac:dyDescent="0.35">
      <c r="B6" s="80">
        <v>3</v>
      </c>
      <c r="C6" s="80" t="s">
        <v>401</v>
      </c>
    </row>
    <row r="7" spans="2:4" x14ac:dyDescent="0.35">
      <c r="B7" s="80">
        <v>4</v>
      </c>
      <c r="C7" s="80" t="s">
        <v>402</v>
      </c>
    </row>
    <row r="8" spans="2:4" x14ac:dyDescent="0.35">
      <c r="B8" s="80">
        <v>5</v>
      </c>
      <c r="C8" s="80" t="s">
        <v>403</v>
      </c>
    </row>
    <row r="9" spans="2:4" x14ac:dyDescent="0.35">
      <c r="B9" s="80">
        <v>6</v>
      </c>
      <c r="C9" s="80" t="s">
        <v>404</v>
      </c>
    </row>
    <row r="10" spans="2:4" x14ac:dyDescent="0.35">
      <c r="B10" s="80">
        <v>7</v>
      </c>
      <c r="C10" s="80" t="s">
        <v>405</v>
      </c>
    </row>
    <row r="11" spans="2:4" x14ac:dyDescent="0.35">
      <c r="B11" s="80">
        <v>8</v>
      </c>
      <c r="C11" s="80" t="s">
        <v>406</v>
      </c>
    </row>
    <row r="12" spans="2:4" x14ac:dyDescent="0.35">
      <c r="B12" s="80">
        <v>9</v>
      </c>
      <c r="C12" s="80" t="s">
        <v>407</v>
      </c>
    </row>
    <row r="13" spans="2:4" x14ac:dyDescent="0.35">
      <c r="B13" s="80">
        <v>10</v>
      </c>
      <c r="C13" s="80" t="s">
        <v>825</v>
      </c>
      <c r="D13" s="84"/>
    </row>
    <row r="14" spans="2:4" x14ac:dyDescent="0.35">
      <c r="B14" s="80">
        <v>11</v>
      </c>
      <c r="C14" s="80" t="s">
        <v>408</v>
      </c>
    </row>
    <row r="15" spans="2:4" x14ac:dyDescent="0.35">
      <c r="B15" s="80">
        <v>12</v>
      </c>
      <c r="C15" s="80" t="s">
        <v>409</v>
      </c>
    </row>
    <row r="16" spans="2:4" x14ac:dyDescent="0.35">
      <c r="B16" s="80">
        <v>13</v>
      </c>
      <c r="C16" s="80" t="s">
        <v>410</v>
      </c>
    </row>
    <row r="17" spans="2:3" x14ac:dyDescent="0.35">
      <c r="B17" s="80">
        <v>14</v>
      </c>
      <c r="C17" s="80" t="s">
        <v>411</v>
      </c>
    </row>
    <row r="18" spans="2:3" x14ac:dyDescent="0.35">
      <c r="B18" s="80">
        <v>15</v>
      </c>
      <c r="C18" s="80" t="s">
        <v>412</v>
      </c>
    </row>
    <row r="19" spans="2:3" x14ac:dyDescent="0.35">
      <c r="B19" s="80">
        <v>16</v>
      </c>
      <c r="C19" s="80" t="s">
        <v>413</v>
      </c>
    </row>
    <row r="20" spans="2:3" x14ac:dyDescent="0.35">
      <c r="B20" s="80">
        <v>17</v>
      </c>
      <c r="C20" s="80" t="s">
        <v>414</v>
      </c>
    </row>
    <row r="21" spans="2:3" x14ac:dyDescent="0.35">
      <c r="B21" s="80">
        <v>18</v>
      </c>
      <c r="C21" s="80" t="s">
        <v>415</v>
      </c>
    </row>
    <row r="22" spans="2:3" x14ac:dyDescent="0.35">
      <c r="B22" s="80">
        <v>19</v>
      </c>
      <c r="C22" s="80" t="s">
        <v>416</v>
      </c>
    </row>
    <row r="23" spans="2:3" x14ac:dyDescent="0.35">
      <c r="B23" s="80">
        <v>20</v>
      </c>
      <c r="C23" s="80" t="s">
        <v>417</v>
      </c>
    </row>
    <row r="24" spans="2:3" x14ac:dyDescent="0.35">
      <c r="B24" s="80">
        <v>21</v>
      </c>
      <c r="C24" s="80" t="s">
        <v>418</v>
      </c>
    </row>
    <row r="25" spans="2:3" x14ac:dyDescent="0.35">
      <c r="B25" s="80">
        <v>22</v>
      </c>
      <c r="C25" s="80" t="s">
        <v>419</v>
      </c>
    </row>
    <row r="26" spans="2:3" x14ac:dyDescent="0.35">
      <c r="B26" s="80">
        <v>23</v>
      </c>
      <c r="C26" s="80" t="s">
        <v>420</v>
      </c>
    </row>
    <row r="27" spans="2:3" x14ac:dyDescent="0.35">
      <c r="B27" s="80">
        <v>24</v>
      </c>
      <c r="C27" s="80" t="s">
        <v>421</v>
      </c>
    </row>
    <row r="28" spans="2:3" x14ac:dyDescent="0.35">
      <c r="B28" s="80">
        <v>25</v>
      </c>
      <c r="C28" s="80" t="s">
        <v>422</v>
      </c>
    </row>
    <row r="29" spans="2:3" x14ac:dyDescent="0.35">
      <c r="B29" s="80">
        <v>26</v>
      </c>
      <c r="C29" s="80" t="s">
        <v>423</v>
      </c>
    </row>
    <row r="30" spans="2:3" x14ac:dyDescent="0.35">
      <c r="B30" s="80">
        <v>27</v>
      </c>
      <c r="C30" s="80" t="s">
        <v>424</v>
      </c>
    </row>
    <row r="31" spans="2:3" x14ac:dyDescent="0.35">
      <c r="B31" s="80">
        <v>28</v>
      </c>
      <c r="C31" s="80" t="s">
        <v>425</v>
      </c>
    </row>
    <row r="32" spans="2:3" x14ac:dyDescent="0.35">
      <c r="B32" s="80">
        <v>29</v>
      </c>
      <c r="C32" s="80" t="s">
        <v>426</v>
      </c>
    </row>
    <row r="33" spans="2:3" x14ac:dyDescent="0.35">
      <c r="B33" s="80">
        <v>30</v>
      </c>
      <c r="C33" s="80" t="s">
        <v>427</v>
      </c>
    </row>
    <row r="34" spans="2:3" x14ac:dyDescent="0.35">
      <c r="B34" s="80">
        <v>31</v>
      </c>
      <c r="C34" s="80" t="s">
        <v>428</v>
      </c>
    </row>
    <row r="35" spans="2:3" x14ac:dyDescent="0.35">
      <c r="B35" s="80">
        <v>32</v>
      </c>
      <c r="C35" s="80" t="s">
        <v>429</v>
      </c>
    </row>
    <row r="36" spans="2:3" x14ac:dyDescent="0.35">
      <c r="B36" s="80">
        <v>33</v>
      </c>
      <c r="C36" s="80" t="s">
        <v>430</v>
      </c>
    </row>
    <row r="37" spans="2:3" x14ac:dyDescent="0.35">
      <c r="B37" s="80">
        <v>34</v>
      </c>
      <c r="C37" s="80" t="s">
        <v>431</v>
      </c>
    </row>
    <row r="38" spans="2:3" x14ac:dyDescent="0.35">
      <c r="B38" s="80">
        <v>35</v>
      </c>
      <c r="C38" s="80" t="s">
        <v>432</v>
      </c>
    </row>
    <row r="39" spans="2:3" x14ac:dyDescent="0.35">
      <c r="B39" s="80">
        <v>36</v>
      </c>
      <c r="C39" s="80" t="s">
        <v>433</v>
      </c>
    </row>
    <row r="40" spans="2:3" x14ac:dyDescent="0.35">
      <c r="B40" s="80">
        <v>37</v>
      </c>
      <c r="C40" s="80" t="s">
        <v>434</v>
      </c>
    </row>
    <row r="41" spans="2:3" x14ac:dyDescent="0.35">
      <c r="B41" s="80">
        <v>38</v>
      </c>
      <c r="C41" s="80" t="s">
        <v>435</v>
      </c>
    </row>
    <row r="42" spans="2:3" x14ac:dyDescent="0.35">
      <c r="B42" s="80">
        <v>39</v>
      </c>
      <c r="C42" s="80" t="s">
        <v>436</v>
      </c>
    </row>
    <row r="43" spans="2:3" x14ac:dyDescent="0.35">
      <c r="B43" s="80">
        <v>40</v>
      </c>
      <c r="C43" s="80" t="s">
        <v>437</v>
      </c>
    </row>
    <row r="44" spans="2:3" x14ac:dyDescent="0.35">
      <c r="B44" s="80">
        <v>41</v>
      </c>
      <c r="C44" s="80" t="s">
        <v>438</v>
      </c>
    </row>
    <row r="45" spans="2:3" x14ac:dyDescent="0.35">
      <c r="B45" s="80">
        <v>42</v>
      </c>
      <c r="C45" s="80" t="s">
        <v>439</v>
      </c>
    </row>
    <row r="46" spans="2:3" x14ac:dyDescent="0.35">
      <c r="B46" s="80">
        <v>43</v>
      </c>
      <c r="C46" s="80" t="s">
        <v>440</v>
      </c>
    </row>
    <row r="47" spans="2:3" x14ac:dyDescent="0.35">
      <c r="B47" s="80">
        <v>44</v>
      </c>
      <c r="C47" s="80" t="s">
        <v>441</v>
      </c>
    </row>
    <row r="48" spans="2:3" x14ac:dyDescent="0.35">
      <c r="B48" s="80">
        <v>45</v>
      </c>
      <c r="C48" s="80" t="s">
        <v>442</v>
      </c>
    </row>
    <row r="49" spans="2:3" x14ac:dyDescent="0.35">
      <c r="B49" s="80">
        <v>46</v>
      </c>
      <c r="C49" s="80" t="s">
        <v>443</v>
      </c>
    </row>
    <row r="50" spans="2:3" x14ac:dyDescent="0.35">
      <c r="B50" s="80">
        <v>47</v>
      </c>
      <c r="C50" s="80" t="s">
        <v>444</v>
      </c>
    </row>
    <row r="51" spans="2:3" x14ac:dyDescent="0.35">
      <c r="B51" s="80">
        <v>48</v>
      </c>
      <c r="C51" s="80" t="s">
        <v>445</v>
      </c>
    </row>
    <row r="52" spans="2:3" x14ac:dyDescent="0.35">
      <c r="B52" s="80">
        <v>49</v>
      </c>
      <c r="C52" s="80" t="s">
        <v>446</v>
      </c>
    </row>
    <row r="53" spans="2:3" x14ac:dyDescent="0.35">
      <c r="B53" s="80">
        <v>50</v>
      </c>
      <c r="C53" s="80" t="s">
        <v>447</v>
      </c>
    </row>
    <row r="54" spans="2:3" x14ac:dyDescent="0.35">
      <c r="B54" s="80">
        <v>51</v>
      </c>
      <c r="C54" s="80" t="s">
        <v>448</v>
      </c>
    </row>
    <row r="55" spans="2:3" x14ac:dyDescent="0.35">
      <c r="B55" s="80">
        <v>52</v>
      </c>
      <c r="C55" s="80" t="s">
        <v>449</v>
      </c>
    </row>
    <row r="56" spans="2:3" x14ac:dyDescent="0.35">
      <c r="B56" s="80">
        <v>53</v>
      </c>
      <c r="C56" s="80" t="s">
        <v>450</v>
      </c>
    </row>
    <row r="57" spans="2:3" x14ac:dyDescent="0.35">
      <c r="B57" s="80">
        <v>54</v>
      </c>
      <c r="C57" s="80" t="s">
        <v>451</v>
      </c>
    </row>
    <row r="58" spans="2:3" x14ac:dyDescent="0.35">
      <c r="B58" s="80">
        <v>55</v>
      </c>
      <c r="C58" s="80" t="s">
        <v>452</v>
      </c>
    </row>
    <row r="59" spans="2:3" x14ac:dyDescent="0.35">
      <c r="B59" s="80">
        <v>56</v>
      </c>
      <c r="C59" s="80" t="s">
        <v>453</v>
      </c>
    </row>
    <row r="60" spans="2:3" x14ac:dyDescent="0.35">
      <c r="B60" s="80">
        <v>57</v>
      </c>
      <c r="C60" s="80" t="s">
        <v>454</v>
      </c>
    </row>
    <row r="61" spans="2:3" x14ac:dyDescent="0.35">
      <c r="B61" s="80">
        <v>58</v>
      </c>
      <c r="C61" s="80" t="s">
        <v>455</v>
      </c>
    </row>
    <row r="62" spans="2:3" x14ac:dyDescent="0.35">
      <c r="B62" s="80">
        <v>59</v>
      </c>
      <c r="C62" s="80" t="s">
        <v>456</v>
      </c>
    </row>
    <row r="63" spans="2:3" x14ac:dyDescent="0.35">
      <c r="B63" s="80">
        <v>60</v>
      </c>
      <c r="C63" s="80" t="s">
        <v>457</v>
      </c>
    </row>
    <row r="64" spans="2:3" x14ac:dyDescent="0.35">
      <c r="B64" s="80">
        <v>61</v>
      </c>
      <c r="C64" s="80" t="s">
        <v>458</v>
      </c>
    </row>
    <row r="65" spans="2:3" x14ac:dyDescent="0.35">
      <c r="B65" s="80">
        <v>62</v>
      </c>
      <c r="C65" s="80" t="s">
        <v>459</v>
      </c>
    </row>
    <row r="66" spans="2:3" x14ac:dyDescent="0.35">
      <c r="B66" s="80">
        <v>63</v>
      </c>
      <c r="C66" s="80" t="s">
        <v>460</v>
      </c>
    </row>
    <row r="67" spans="2:3" x14ac:dyDescent="0.35">
      <c r="B67" s="80">
        <v>64</v>
      </c>
      <c r="C67" s="80" t="s">
        <v>461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E13CC-D3E2-4C20-B258-DA030EFB3F95}">
  <dimension ref="B3:D23"/>
  <sheetViews>
    <sheetView workbookViewId="0">
      <selection activeCell="E10" sqref="E10"/>
    </sheetView>
  </sheetViews>
  <sheetFormatPr defaultRowHeight="14.5" x14ac:dyDescent="0.35"/>
  <cols>
    <col min="3" max="3" width="46.90625" bestFit="1" customWidth="1"/>
    <col min="4" max="4" width="11.90625" bestFit="1" customWidth="1"/>
  </cols>
  <sheetData>
    <row r="3" spans="2:4" ht="26" x14ac:dyDescent="0.35">
      <c r="B3" s="78" t="s">
        <v>373</v>
      </c>
      <c r="C3" s="79" t="s">
        <v>374</v>
      </c>
    </row>
    <row r="4" spans="2:4" x14ac:dyDescent="0.35">
      <c r="B4" s="80">
        <v>1</v>
      </c>
      <c r="C4" s="80" t="s">
        <v>380</v>
      </c>
    </row>
    <row r="5" spans="2:4" x14ac:dyDescent="0.35">
      <c r="B5" s="80">
        <v>2</v>
      </c>
      <c r="C5" s="80" t="s">
        <v>381</v>
      </c>
    </row>
    <row r="6" spans="2:4" x14ac:dyDescent="0.35">
      <c r="B6" s="80">
        <v>3</v>
      </c>
      <c r="C6" s="80" t="s">
        <v>826</v>
      </c>
      <c r="D6" s="84"/>
    </row>
    <row r="7" spans="2:4" x14ac:dyDescent="0.35">
      <c r="B7" s="80">
        <v>4</v>
      </c>
      <c r="C7" s="80" t="s">
        <v>382</v>
      </c>
    </row>
    <row r="8" spans="2:4" x14ac:dyDescent="0.35">
      <c r="B8" s="80">
        <v>5</v>
      </c>
      <c r="C8" s="80" t="s">
        <v>383</v>
      </c>
    </row>
    <row r="9" spans="2:4" x14ac:dyDescent="0.35">
      <c r="B9" s="80">
        <v>6</v>
      </c>
      <c r="C9" s="80" t="s">
        <v>384</v>
      </c>
    </row>
    <row r="10" spans="2:4" x14ac:dyDescent="0.35">
      <c r="B10" s="80">
        <v>7</v>
      </c>
      <c r="C10" s="80" t="s">
        <v>385</v>
      </c>
    </row>
    <row r="11" spans="2:4" x14ac:dyDescent="0.35">
      <c r="B11" s="80">
        <v>8</v>
      </c>
      <c r="C11" s="80" t="s">
        <v>386</v>
      </c>
    </row>
    <row r="12" spans="2:4" x14ac:dyDescent="0.35">
      <c r="B12" s="80">
        <v>9</v>
      </c>
      <c r="C12" s="80" t="s">
        <v>387</v>
      </c>
    </row>
    <row r="13" spans="2:4" x14ac:dyDescent="0.35">
      <c r="B13" s="80">
        <v>10</v>
      </c>
      <c r="C13" s="80" t="s">
        <v>388</v>
      </c>
    </row>
    <row r="14" spans="2:4" x14ac:dyDescent="0.35">
      <c r="B14" s="80">
        <v>11</v>
      </c>
      <c r="C14" s="80" t="s">
        <v>389</v>
      </c>
    </row>
    <row r="15" spans="2:4" x14ac:dyDescent="0.35">
      <c r="B15" s="80">
        <v>12</v>
      </c>
      <c r="C15" s="80" t="s">
        <v>390</v>
      </c>
    </row>
    <row r="16" spans="2:4" x14ac:dyDescent="0.35">
      <c r="B16" s="80">
        <v>13</v>
      </c>
      <c r="C16" s="80" t="s">
        <v>391</v>
      </c>
    </row>
    <row r="17" spans="2:3" x14ac:dyDescent="0.35">
      <c r="B17" s="80">
        <v>14</v>
      </c>
      <c r="C17" s="80" t="s">
        <v>392</v>
      </c>
    </row>
    <row r="18" spans="2:3" x14ac:dyDescent="0.35">
      <c r="B18" s="80">
        <v>15</v>
      </c>
      <c r="C18" s="80" t="s">
        <v>393</v>
      </c>
    </row>
    <row r="19" spans="2:3" x14ac:dyDescent="0.35">
      <c r="B19" s="80">
        <v>16</v>
      </c>
      <c r="C19" s="80" t="s">
        <v>394</v>
      </c>
    </row>
    <row r="20" spans="2:3" x14ac:dyDescent="0.35">
      <c r="B20" s="80">
        <v>17</v>
      </c>
      <c r="C20" s="80" t="s">
        <v>395</v>
      </c>
    </row>
    <row r="21" spans="2:3" x14ac:dyDescent="0.35">
      <c r="B21" s="80">
        <v>18</v>
      </c>
      <c r="C21" s="80" t="s">
        <v>396</v>
      </c>
    </row>
    <row r="22" spans="2:3" x14ac:dyDescent="0.35">
      <c r="B22" s="80">
        <v>19</v>
      </c>
      <c r="C22" s="80" t="s">
        <v>397</v>
      </c>
    </row>
    <row r="23" spans="2:3" x14ac:dyDescent="0.35">
      <c r="B23" s="80">
        <v>20</v>
      </c>
      <c r="C23" s="80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Arkusz4</vt:lpstr>
      <vt:lpstr>budzet odnowa</vt:lpstr>
      <vt:lpstr>wnioski 363</vt:lpstr>
      <vt:lpstr>wnioski 64</vt:lpstr>
      <vt:lpstr>wnioski 20</vt:lpstr>
    </vt:vector>
  </TitlesOfParts>
  <Company>Totalizator Sportowy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Kolankiewicz Roman</dc:creator>
  <cp:lastModifiedBy>Kolankiewicz Roman</cp:lastModifiedBy>
  <dcterms:created xsi:type="dcterms:W3CDTF">2021-12-05T14:02:53Z</dcterms:created>
  <dcterms:modified xsi:type="dcterms:W3CDTF">2021-12-07T08:51:04Z</dcterms:modified>
</cp:coreProperties>
</file>